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https://southstaffordshireplc-my.sharepoint.com/personal/andrewjsmith_south-staffs-water_co_uk/Documents/"/>
    </mc:Choice>
  </mc:AlternateContent>
  <xr:revisionPtr revIDLastSave="0" documentId="8_{5FEBC074-FC81-45BC-BA39-A0697F37B914}" xr6:coauthVersionLast="47" xr6:coauthVersionMax="47" xr10:uidLastSave="{00000000-0000-0000-0000-000000000000}"/>
  <bookViews>
    <workbookView xWindow="-28920" yWindow="-120" windowWidth="29040" windowHeight="15525" xr2:uid="{77118751-3D6E-4E14-A7C7-D9C6861B852B}"/>
  </bookViews>
  <sheets>
    <sheet name="SSW" sheetId="5" r:id="rId1"/>
    <sheet name="Cover" sheetId="4" r:id="rId2"/>
    <sheet name="Example" sheetId="1" r:id="rId3"/>
    <sheet name="Variables" sheetId="2" r:id="rId4"/>
  </sheets>
  <externalReferences>
    <externalReference r:id="rId5"/>
  </externalReferences>
  <definedNames>
    <definedName name="_xlnm._FilterDatabase" localSheetId="0" hidden="1">SSW!$A$4:$T$464</definedName>
    <definedName name="_ftnref1" localSheetId="1">Cover!#REF!</definedName>
    <definedName name="_ftnref2" localSheetId="1">Cover!#REF!</definedName>
    <definedName name="_Order2" hidden="1">255</definedName>
    <definedName name="_Sort" hidden="1">#REF!</definedName>
    <definedName name="Age">Variables!$B$4:$B$12</definedName>
    <definedName name="AVON">#REF!</definedName>
    <definedName name="BEDS">#REF!</definedName>
    <definedName name="BERKS">#REF!</definedName>
    <definedName name="BUCKS">#REF!</definedName>
    <definedName name="CAMBS">#REF!</definedName>
    <definedName name="CHESHIRE">#REF!</definedName>
    <definedName name="ChK_Tol">#REF!</definedName>
    <definedName name="CLEVELAND">#REF!</definedName>
    <definedName name="CLWYD">#REF!</definedName>
    <definedName name="components_by_LA">#REF!</definedName>
    <definedName name="CORNWALL">#REF!</definedName>
    <definedName name="Corrosivity">Variables!$F$4:$F$7</definedName>
    <definedName name="CUMBRIA">#REF!</definedName>
    <definedName name="_xlnm.Database">#REF!</definedName>
    <definedName name="DERBYSHIRE">#REF!</definedName>
    <definedName name="DEVON">#REF!</definedName>
    <definedName name="dnonames">#REF!</definedName>
    <definedName name="DORSET">#REF!</definedName>
    <definedName name="DURHAM">#REF!</definedName>
    <definedName name="DYFED">#REF!</definedName>
    <definedName name="E_SUSSEX">#REF!</definedName>
    <definedName name="ESSEX">#REF!</definedName>
    <definedName name="fe">#REF!</definedName>
    <definedName name="females_UK">#REF!</definedName>
    <definedName name="Fracture_potential">Variables!$G$4:$G$7</definedName>
    <definedName name="General">#REF!</definedName>
    <definedName name="General1">#REF!</definedName>
    <definedName name="General2">#REF!</definedName>
    <definedName name="GEOG9703">#REF!</definedName>
    <definedName name="GLOS">#REF!</definedName>
    <definedName name="GTR_MAN">#REF!</definedName>
    <definedName name="GWENT">#REF!</definedName>
    <definedName name="GWYNEDD">#REF!</definedName>
    <definedName name="HANTS">#REF!</definedName>
    <definedName name="HEREFORD_W">#REF!</definedName>
    <definedName name="HERTS">#REF!</definedName>
    <definedName name="Highly_dense_threshold">#REF!</definedName>
    <definedName name="HUMBERSIDE">#REF!</definedName>
    <definedName name="I_OF_WIGHT">#REF!</definedName>
    <definedName name="KENT">#REF!</definedName>
    <definedName name="LANCS">#REF!</definedName>
    <definedName name="LEICS">#REF!</definedName>
    <definedName name="LINCS">#REF!</definedName>
    <definedName name="LONDON">#REF!</definedName>
    <definedName name="lst_acronyms">[1]F_Inputs_Clean!$C$7:$C$348</definedName>
    <definedName name="lst_all_companies">[1]Other_Inputs!$D$21:$U$21</definedName>
    <definedName name="lst_menus">'[1]Menu design'!$D$10:$I$10</definedName>
    <definedName name="lst_reference">[1]F_Inputs_Clean!$D$7:$D$348</definedName>
    <definedName name="lst_scenarios">[1]Scenarios!$E$3:$J$3</definedName>
    <definedName name="M_GLAM">#REF!</definedName>
    <definedName name="males_UK">#REF!</definedName>
    <definedName name="Material" comment="List of primary materials">Variables!$A$4:$A$12</definedName>
    <definedName name="MERSEYSIDE">#REF!</definedName>
    <definedName name="MSOA11_WD21_LAD21_EW_LU">#REF!</definedName>
    <definedName name="N_YORKS">#REF!</definedName>
    <definedName name="NORFOLK">#REF!</definedName>
    <definedName name="NORTHANTS">#REF!</definedName>
    <definedName name="NORTHUMBERLAND">#REF!</definedName>
    <definedName name="NOTTS">#REF!</definedName>
    <definedName name="opt_actuals">'[1]Control Panel'!$H$22</definedName>
    <definedName name="opt_actuals_percentage">'[1]Control Panel'!$H$26</definedName>
    <definedName name="opt_baseline_bid_threshold">'[1]Control Panel'!$H$18</definedName>
    <definedName name="opt_baseline_cap">'[1]Control Panel'!$H$20</definedName>
    <definedName name="opt_bids">'[1]Control Panel'!$H$13</definedName>
    <definedName name="opt_bids_percentage">'[1]Control Panel'!$H$16</definedName>
    <definedName name="opt_gearing">'[1]Control Panel'!$H$44</definedName>
    <definedName name="opt_tax">'[1]Control Panel'!$H$46</definedName>
    <definedName name="opt_wacc">'[1]Control Panel'!$H$42</definedName>
    <definedName name="OXON">#REF!</definedName>
    <definedName name="Pct_Tol">#REF!</definedName>
    <definedName name="persons_UK">#REF!</definedName>
    <definedName name="Pipe_size">Variables!$D$4:$D$7</definedName>
    <definedName name="POWYS">#REF!</definedName>
    <definedName name="rge">#REF!</definedName>
    <definedName name="rgwer">#REF!</definedName>
    <definedName name="S_Age">Variables!$C$4:$C$20</definedName>
    <definedName name="S_GLAM">#REF!</definedName>
    <definedName name="S_Pipe_size">Variables!$E$4:$E$10</definedName>
    <definedName name="S_YORKS">#REF!</definedName>
    <definedName name="SAM_CTRY_UK">#REF!</definedName>
    <definedName name="sheet1">#REF!</definedName>
    <definedName name="SHROPS">#REF!</definedName>
    <definedName name="SOMERSET">#REF!</definedName>
    <definedName name="STAFFS">#REF!</definedName>
    <definedName name="SUFFOLK">#REF!</definedName>
    <definedName name="SURREY">#REF!</definedName>
    <definedName name="Trk_Tol">#REF!</definedName>
    <definedName name="TYNE_WEAR">#REF!</definedName>
    <definedName name="UK">#REF!</definedName>
    <definedName name="W_GLAM">#REF!</definedName>
    <definedName name="W_MIDS">#REF!</definedName>
    <definedName name="W_SUSSEX">#REF!</definedName>
    <definedName name="W_YORKS">#REF!</definedName>
    <definedName name="WARWICKS">#REF!</definedName>
    <definedName name="wdfw">#REF!</definedName>
    <definedName name="wedfw">#REF!</definedName>
    <definedName name="wefw">#REF!</definedName>
    <definedName name="wefwe">#REF!</definedName>
    <definedName name="wefwerf">#REF!</definedName>
    <definedName name="WILTS">#REF!</definedName>
    <definedName name="yhnr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43" i="5" l="1"/>
  <c r="S143" i="5" s="1"/>
  <c r="N6" i="5"/>
  <c r="N7" i="5"/>
  <c r="N8" i="5"/>
  <c r="N9" i="5"/>
  <c r="N10" i="5"/>
  <c r="N11" i="5"/>
  <c r="N12" i="5"/>
  <c r="N13" i="5"/>
  <c r="N14" i="5"/>
  <c r="N15" i="5"/>
  <c r="N16" i="5"/>
  <c r="N17" i="5"/>
  <c r="N18" i="5"/>
  <c r="N19" i="5"/>
  <c r="N20" i="5"/>
  <c r="N21" i="5"/>
  <c r="N22" i="5"/>
  <c r="N23" i="5"/>
  <c r="N24" i="5"/>
  <c r="N25" i="5"/>
  <c r="N26" i="5"/>
  <c r="N27" i="5"/>
  <c r="N28" i="5"/>
  <c r="N29" i="5"/>
  <c r="N30" i="5"/>
  <c r="N31" i="5"/>
  <c r="N32" i="5"/>
  <c r="N33" i="5"/>
  <c r="N34" i="5"/>
  <c r="N35" i="5"/>
  <c r="N36" i="5"/>
  <c r="N37" i="5"/>
  <c r="N38" i="5"/>
  <c r="N39" i="5"/>
  <c r="N40" i="5"/>
  <c r="N41" i="5"/>
  <c r="N42" i="5"/>
  <c r="N43" i="5"/>
  <c r="N44" i="5"/>
  <c r="N45" i="5"/>
  <c r="N46" i="5"/>
  <c r="N47" i="5"/>
  <c r="N48" i="5"/>
  <c r="N49" i="5"/>
  <c r="N50" i="5"/>
  <c r="N51" i="5"/>
  <c r="N52" i="5"/>
  <c r="N53" i="5"/>
  <c r="N54" i="5"/>
  <c r="N55" i="5"/>
  <c r="N56" i="5"/>
  <c r="N57" i="5"/>
  <c r="N58" i="5"/>
  <c r="N59" i="5"/>
  <c r="N60" i="5"/>
  <c r="N61" i="5"/>
  <c r="N62" i="5"/>
  <c r="N63" i="5"/>
  <c r="N64" i="5"/>
  <c r="N65" i="5"/>
  <c r="N66" i="5"/>
  <c r="N67" i="5"/>
  <c r="N68" i="5"/>
  <c r="N69" i="5"/>
  <c r="N70" i="5"/>
  <c r="N71" i="5"/>
  <c r="N72" i="5"/>
  <c r="N73" i="5"/>
  <c r="N74" i="5"/>
  <c r="N75" i="5"/>
  <c r="N76" i="5"/>
  <c r="N77" i="5"/>
  <c r="N78" i="5"/>
  <c r="N79" i="5"/>
  <c r="N80" i="5"/>
  <c r="N81" i="5"/>
  <c r="N82" i="5"/>
  <c r="N83" i="5"/>
  <c r="N84" i="5"/>
  <c r="N85" i="5"/>
  <c r="N86" i="5"/>
  <c r="N87" i="5"/>
  <c r="N88" i="5"/>
  <c r="N89" i="5"/>
  <c r="N90" i="5"/>
  <c r="N91" i="5"/>
  <c r="N92" i="5"/>
  <c r="N93" i="5"/>
  <c r="N94" i="5"/>
  <c r="N95" i="5"/>
  <c r="N96" i="5"/>
  <c r="N97" i="5"/>
  <c r="N98" i="5"/>
  <c r="N99" i="5"/>
  <c r="N100" i="5"/>
  <c r="N101" i="5"/>
  <c r="N102" i="5"/>
  <c r="N103" i="5"/>
  <c r="N104" i="5"/>
  <c r="N105" i="5"/>
  <c r="N106" i="5"/>
  <c r="N107" i="5"/>
  <c r="N108" i="5"/>
  <c r="N109" i="5"/>
  <c r="N110" i="5"/>
  <c r="N111" i="5"/>
  <c r="N112" i="5"/>
  <c r="N113" i="5"/>
  <c r="N114" i="5"/>
  <c r="N115" i="5"/>
  <c r="N116" i="5"/>
  <c r="N117" i="5"/>
  <c r="N118" i="5"/>
  <c r="N119" i="5"/>
  <c r="N120" i="5"/>
  <c r="N121" i="5"/>
  <c r="N122" i="5"/>
  <c r="N123" i="5"/>
  <c r="N124" i="5"/>
  <c r="N125" i="5"/>
  <c r="N126" i="5"/>
  <c r="N127" i="5"/>
  <c r="N128" i="5"/>
  <c r="N129" i="5"/>
  <c r="N130" i="5"/>
  <c r="N131" i="5"/>
  <c r="N132" i="5"/>
  <c r="N133" i="5"/>
  <c r="N134" i="5"/>
  <c r="N135" i="5"/>
  <c r="N136" i="5"/>
  <c r="N137" i="5"/>
  <c r="N138" i="5"/>
  <c r="N139" i="5"/>
  <c r="N140" i="5"/>
  <c r="N141" i="5"/>
  <c r="N142" i="5"/>
  <c r="N143" i="5"/>
  <c r="N144" i="5"/>
  <c r="N145" i="5"/>
  <c r="N146" i="5"/>
  <c r="N147" i="5"/>
  <c r="N148" i="5"/>
  <c r="N149" i="5"/>
  <c r="N150" i="5"/>
  <c r="N151" i="5"/>
  <c r="N152" i="5"/>
  <c r="N153" i="5"/>
  <c r="N154" i="5"/>
  <c r="N155" i="5"/>
  <c r="N156" i="5"/>
  <c r="N157" i="5"/>
  <c r="N158" i="5"/>
  <c r="N159" i="5"/>
  <c r="N160" i="5"/>
  <c r="N161" i="5"/>
  <c r="N162" i="5"/>
  <c r="N163" i="5"/>
  <c r="N164" i="5"/>
  <c r="N165" i="5"/>
  <c r="N166" i="5"/>
  <c r="N167" i="5"/>
  <c r="N168" i="5"/>
  <c r="N169" i="5"/>
  <c r="N170" i="5"/>
  <c r="N171" i="5"/>
  <c r="N172" i="5"/>
  <c r="N173" i="5"/>
  <c r="N174" i="5"/>
  <c r="N175" i="5"/>
  <c r="N176" i="5"/>
  <c r="N177" i="5"/>
  <c r="N178" i="5"/>
  <c r="N179" i="5"/>
  <c r="N180" i="5"/>
  <c r="N181" i="5"/>
  <c r="N182" i="5"/>
  <c r="N183" i="5"/>
  <c r="N184" i="5"/>
  <c r="N185" i="5"/>
  <c r="N186" i="5"/>
  <c r="N187" i="5"/>
  <c r="N188" i="5"/>
  <c r="N189" i="5"/>
  <c r="N190" i="5"/>
  <c r="N191" i="5"/>
  <c r="N192" i="5"/>
  <c r="N193" i="5"/>
  <c r="N194" i="5"/>
  <c r="N195" i="5"/>
  <c r="N196" i="5"/>
  <c r="N197" i="5"/>
  <c r="N198" i="5"/>
  <c r="N199" i="5"/>
  <c r="N200" i="5"/>
  <c r="N201" i="5"/>
  <c r="N202" i="5"/>
  <c r="N203" i="5"/>
  <c r="N204" i="5"/>
  <c r="N205" i="5"/>
  <c r="N206" i="5"/>
  <c r="N207" i="5"/>
  <c r="N208" i="5"/>
  <c r="N209" i="5"/>
  <c r="N210" i="5"/>
  <c r="N211" i="5"/>
  <c r="N212" i="5"/>
  <c r="N213" i="5"/>
  <c r="N214" i="5"/>
  <c r="N215" i="5"/>
  <c r="N216" i="5"/>
  <c r="N217" i="5"/>
  <c r="N218" i="5"/>
  <c r="N219" i="5"/>
  <c r="N220" i="5"/>
  <c r="N221" i="5"/>
  <c r="N222" i="5"/>
  <c r="N223" i="5"/>
  <c r="N224" i="5"/>
  <c r="N225" i="5"/>
  <c r="N226" i="5"/>
  <c r="N227" i="5"/>
  <c r="N228" i="5"/>
  <c r="N229" i="5"/>
  <c r="N230" i="5"/>
  <c r="N231" i="5"/>
  <c r="N232" i="5"/>
  <c r="N233" i="5"/>
  <c r="N234" i="5"/>
  <c r="N235" i="5"/>
  <c r="N236" i="5"/>
  <c r="N237" i="5"/>
  <c r="N238" i="5"/>
  <c r="N239" i="5"/>
  <c r="N240" i="5"/>
  <c r="N241" i="5"/>
  <c r="N242" i="5"/>
  <c r="N243" i="5"/>
  <c r="N244" i="5"/>
  <c r="N245" i="5"/>
  <c r="N246" i="5"/>
  <c r="N247" i="5"/>
  <c r="N248" i="5"/>
  <c r="N249" i="5"/>
  <c r="N250" i="5"/>
  <c r="N251" i="5"/>
  <c r="N252" i="5"/>
  <c r="N253" i="5"/>
  <c r="N254" i="5"/>
  <c r="N255" i="5"/>
  <c r="N256" i="5"/>
  <c r="N257" i="5"/>
  <c r="N258" i="5"/>
  <c r="N259" i="5"/>
  <c r="N260" i="5"/>
  <c r="N261" i="5"/>
  <c r="N262" i="5"/>
  <c r="N263" i="5"/>
  <c r="N264" i="5"/>
  <c r="N265" i="5"/>
  <c r="N266" i="5"/>
  <c r="N267" i="5"/>
  <c r="N268" i="5"/>
  <c r="N269" i="5"/>
  <c r="N270" i="5"/>
  <c r="N271" i="5"/>
  <c r="N272" i="5"/>
  <c r="N273" i="5"/>
  <c r="N274" i="5"/>
  <c r="N275" i="5"/>
  <c r="N276" i="5"/>
  <c r="N277" i="5"/>
  <c r="N278" i="5"/>
  <c r="N279" i="5"/>
  <c r="N280" i="5"/>
  <c r="N281" i="5"/>
  <c r="N282" i="5"/>
  <c r="N283" i="5"/>
  <c r="N284" i="5"/>
  <c r="N285" i="5"/>
  <c r="N286" i="5"/>
  <c r="N287" i="5"/>
  <c r="N288" i="5"/>
  <c r="N289" i="5"/>
  <c r="N290" i="5"/>
  <c r="N291" i="5"/>
  <c r="N292" i="5"/>
  <c r="N293" i="5"/>
  <c r="N294" i="5"/>
  <c r="N295" i="5"/>
  <c r="N296" i="5"/>
  <c r="N297" i="5"/>
  <c r="N298" i="5"/>
  <c r="N299" i="5"/>
  <c r="N300" i="5"/>
  <c r="N301" i="5"/>
  <c r="N302" i="5"/>
  <c r="N303" i="5"/>
  <c r="N304" i="5"/>
  <c r="N305" i="5"/>
  <c r="N306" i="5"/>
  <c r="N307" i="5"/>
  <c r="N308" i="5"/>
  <c r="N309" i="5"/>
  <c r="N310" i="5"/>
  <c r="N311" i="5"/>
  <c r="N312" i="5"/>
  <c r="N313" i="5"/>
  <c r="N314" i="5"/>
  <c r="N315" i="5"/>
  <c r="N316" i="5"/>
  <c r="N317" i="5"/>
  <c r="N318" i="5"/>
  <c r="N319" i="5"/>
  <c r="N320" i="5"/>
  <c r="N321" i="5"/>
  <c r="N322" i="5"/>
  <c r="N323" i="5"/>
  <c r="N324" i="5"/>
  <c r="N325" i="5"/>
  <c r="N326" i="5"/>
  <c r="N327" i="5"/>
  <c r="N328" i="5"/>
  <c r="N329" i="5"/>
  <c r="N330" i="5"/>
  <c r="N331" i="5"/>
  <c r="N332" i="5"/>
  <c r="N333" i="5"/>
  <c r="N334" i="5"/>
  <c r="N335" i="5"/>
  <c r="N336" i="5"/>
  <c r="N337" i="5"/>
  <c r="N338" i="5"/>
  <c r="N339" i="5"/>
  <c r="N340" i="5"/>
  <c r="N341" i="5"/>
  <c r="N342" i="5"/>
  <c r="N343" i="5"/>
  <c r="N344" i="5"/>
  <c r="N345" i="5"/>
  <c r="N346" i="5"/>
  <c r="N347" i="5"/>
  <c r="N348" i="5"/>
  <c r="N349" i="5"/>
  <c r="N350" i="5"/>
  <c r="N351" i="5"/>
  <c r="N352" i="5"/>
  <c r="N353" i="5"/>
  <c r="N354" i="5"/>
  <c r="N355" i="5"/>
  <c r="N356" i="5"/>
  <c r="N357" i="5"/>
  <c r="N358" i="5"/>
  <c r="N359" i="5"/>
  <c r="N360" i="5"/>
  <c r="N361" i="5"/>
  <c r="N362" i="5"/>
  <c r="N363" i="5"/>
  <c r="N364" i="5"/>
  <c r="N365" i="5"/>
  <c r="N366" i="5"/>
  <c r="N367" i="5"/>
  <c r="N368" i="5"/>
  <c r="N369" i="5"/>
  <c r="N370" i="5"/>
  <c r="N371" i="5"/>
  <c r="N372" i="5"/>
  <c r="N373" i="5"/>
  <c r="N374" i="5"/>
  <c r="N375" i="5"/>
  <c r="N376" i="5"/>
  <c r="N377" i="5"/>
  <c r="N378" i="5"/>
  <c r="N379" i="5"/>
  <c r="N380" i="5"/>
  <c r="N381" i="5"/>
  <c r="N382" i="5"/>
  <c r="N383" i="5"/>
  <c r="N384" i="5"/>
  <c r="N385" i="5"/>
  <c r="O385" i="5" s="1"/>
  <c r="Q385" i="5" s="1"/>
  <c r="N386" i="5"/>
  <c r="N387" i="5"/>
  <c r="N388" i="5"/>
  <c r="N389" i="5"/>
  <c r="N390" i="5"/>
  <c r="N391" i="5"/>
  <c r="N392" i="5"/>
  <c r="N393" i="5"/>
  <c r="N394" i="5"/>
  <c r="N395" i="5"/>
  <c r="N396" i="5"/>
  <c r="N397" i="5"/>
  <c r="N398" i="5"/>
  <c r="N399" i="5"/>
  <c r="N400" i="5"/>
  <c r="N401" i="5"/>
  <c r="N402" i="5"/>
  <c r="N403" i="5"/>
  <c r="N404" i="5"/>
  <c r="N405" i="5"/>
  <c r="N406" i="5"/>
  <c r="N407" i="5"/>
  <c r="N408" i="5"/>
  <c r="N409" i="5"/>
  <c r="N410" i="5"/>
  <c r="N411" i="5"/>
  <c r="N412" i="5"/>
  <c r="N413" i="5"/>
  <c r="N414" i="5"/>
  <c r="N415" i="5"/>
  <c r="N416" i="5"/>
  <c r="N417" i="5"/>
  <c r="N418" i="5"/>
  <c r="N419" i="5"/>
  <c r="N420" i="5"/>
  <c r="N421" i="5"/>
  <c r="N422" i="5"/>
  <c r="N423" i="5"/>
  <c r="N424" i="5"/>
  <c r="N425" i="5"/>
  <c r="N426" i="5"/>
  <c r="N427" i="5"/>
  <c r="N428" i="5"/>
  <c r="N429" i="5"/>
  <c r="N430" i="5"/>
  <c r="N431" i="5"/>
  <c r="N432" i="5"/>
  <c r="N433" i="5"/>
  <c r="N434" i="5"/>
  <c r="N435" i="5"/>
  <c r="N436" i="5"/>
  <c r="N437" i="5"/>
  <c r="N438" i="5"/>
  <c r="N439" i="5"/>
  <c r="N440" i="5"/>
  <c r="N441" i="5"/>
  <c r="N442" i="5"/>
  <c r="N443" i="5"/>
  <c r="N444" i="5"/>
  <c r="N445" i="5"/>
  <c r="N446" i="5"/>
  <c r="N447" i="5"/>
  <c r="N448" i="5"/>
  <c r="N449" i="5"/>
  <c r="N450" i="5"/>
  <c r="N451" i="5"/>
  <c r="N452" i="5"/>
  <c r="N453" i="5"/>
  <c r="N454" i="5"/>
  <c r="N455" i="5"/>
  <c r="N456" i="5"/>
  <c r="N457" i="5"/>
  <c r="N458" i="5"/>
  <c r="N459" i="5"/>
  <c r="N460" i="5"/>
  <c r="N461" i="5"/>
  <c r="N462" i="5"/>
  <c r="N5" i="5"/>
  <c r="M25" i="5"/>
  <c r="M26" i="5"/>
  <c r="M27" i="5"/>
  <c r="M28" i="5"/>
  <c r="M29" i="5"/>
  <c r="M30" i="5"/>
  <c r="M31" i="5"/>
  <c r="M32" i="5"/>
  <c r="O32" i="5" s="1"/>
  <c r="Q32" i="5" s="1"/>
  <c r="M33" i="5"/>
  <c r="M34" i="5"/>
  <c r="M35" i="5"/>
  <c r="M36" i="5"/>
  <c r="M37" i="5"/>
  <c r="O37" i="5" s="1"/>
  <c r="Q37" i="5" s="1"/>
  <c r="M38" i="5"/>
  <c r="O38" i="5" s="1"/>
  <c r="Q38" i="5" s="1"/>
  <c r="M39" i="5"/>
  <c r="M40" i="5"/>
  <c r="M41" i="5"/>
  <c r="M42" i="5"/>
  <c r="M43" i="5"/>
  <c r="M44" i="5"/>
  <c r="M45" i="5"/>
  <c r="M46" i="5"/>
  <c r="M47" i="5"/>
  <c r="M48" i="5"/>
  <c r="M49" i="5"/>
  <c r="M50" i="5"/>
  <c r="M51" i="5"/>
  <c r="M52" i="5"/>
  <c r="O52" i="5" s="1"/>
  <c r="Q52" i="5" s="1"/>
  <c r="M53" i="5"/>
  <c r="M54" i="5"/>
  <c r="M55" i="5"/>
  <c r="M56" i="5"/>
  <c r="M57" i="5"/>
  <c r="M58" i="5"/>
  <c r="M59" i="5"/>
  <c r="M60" i="5"/>
  <c r="M61" i="5"/>
  <c r="M62" i="5"/>
  <c r="M63" i="5"/>
  <c r="M64" i="5"/>
  <c r="M65" i="5"/>
  <c r="M66" i="5"/>
  <c r="O66" i="5" s="1"/>
  <c r="Q66" i="5" s="1"/>
  <c r="M67" i="5"/>
  <c r="M68" i="5"/>
  <c r="M69" i="5"/>
  <c r="M70" i="5"/>
  <c r="R70" i="5" s="1"/>
  <c r="M71" i="5"/>
  <c r="R71" i="5" s="1"/>
  <c r="M72" i="5"/>
  <c r="O72" i="5" s="1"/>
  <c r="Q72" i="5" s="1"/>
  <c r="M73" i="5"/>
  <c r="M74" i="5"/>
  <c r="M75" i="5"/>
  <c r="M76" i="5"/>
  <c r="M77" i="5"/>
  <c r="M78" i="5"/>
  <c r="R78" i="5" s="1"/>
  <c r="M79" i="5"/>
  <c r="M80" i="5"/>
  <c r="M81" i="5"/>
  <c r="M82" i="5"/>
  <c r="M83" i="5"/>
  <c r="M84" i="5"/>
  <c r="O84" i="5" s="1"/>
  <c r="Q84" i="5" s="1"/>
  <c r="M85" i="5"/>
  <c r="M86" i="5"/>
  <c r="M87" i="5"/>
  <c r="M88" i="5"/>
  <c r="M89" i="5"/>
  <c r="M90" i="5"/>
  <c r="M91" i="5"/>
  <c r="M92" i="5"/>
  <c r="M93" i="5"/>
  <c r="M94" i="5"/>
  <c r="M95" i="5"/>
  <c r="M96" i="5"/>
  <c r="M97" i="5"/>
  <c r="O97" i="5" s="1"/>
  <c r="Q97" i="5" s="1"/>
  <c r="M98" i="5"/>
  <c r="O98" i="5" s="1"/>
  <c r="Q98" i="5" s="1"/>
  <c r="M99" i="5"/>
  <c r="M100" i="5"/>
  <c r="M101" i="5"/>
  <c r="M102" i="5"/>
  <c r="M103" i="5"/>
  <c r="M104" i="5"/>
  <c r="M105" i="5"/>
  <c r="M106" i="5"/>
  <c r="M107" i="5"/>
  <c r="M108" i="5"/>
  <c r="M109" i="5"/>
  <c r="M110" i="5"/>
  <c r="R110" i="5" s="1"/>
  <c r="M111" i="5"/>
  <c r="M112" i="5"/>
  <c r="O112" i="5" s="1"/>
  <c r="Q112" i="5" s="1"/>
  <c r="M113" i="5"/>
  <c r="M114" i="5"/>
  <c r="M115" i="5"/>
  <c r="M116" i="5"/>
  <c r="M117" i="5"/>
  <c r="M118" i="5"/>
  <c r="M119" i="5"/>
  <c r="M120" i="5"/>
  <c r="M121" i="5"/>
  <c r="M122" i="5"/>
  <c r="O122" i="5" s="1"/>
  <c r="Q122" i="5" s="1"/>
  <c r="M123" i="5"/>
  <c r="M124" i="5"/>
  <c r="M125" i="5"/>
  <c r="M126" i="5"/>
  <c r="O126" i="5" s="1"/>
  <c r="Q126" i="5" s="1"/>
  <c r="M127" i="5"/>
  <c r="M128" i="5"/>
  <c r="M129" i="5"/>
  <c r="M130" i="5"/>
  <c r="M131" i="5"/>
  <c r="M132" i="5"/>
  <c r="M133" i="5"/>
  <c r="M134" i="5"/>
  <c r="R134" i="5" s="1"/>
  <c r="M135" i="5"/>
  <c r="R135" i="5" s="1"/>
  <c r="M136" i="5"/>
  <c r="M137" i="5"/>
  <c r="O137" i="5" s="1"/>
  <c r="Q137" i="5" s="1"/>
  <c r="M138" i="5"/>
  <c r="O138" i="5" s="1"/>
  <c r="Q138" i="5" s="1"/>
  <c r="M139" i="5"/>
  <c r="O139" i="5" s="1"/>
  <c r="Q139" i="5" s="1"/>
  <c r="M140" i="5"/>
  <c r="M141" i="5"/>
  <c r="M142" i="5"/>
  <c r="M143" i="5"/>
  <c r="O143" i="5" s="1"/>
  <c r="Q143" i="5" s="1"/>
  <c r="M144" i="5"/>
  <c r="M145" i="5"/>
  <c r="M146" i="5"/>
  <c r="M147" i="5"/>
  <c r="M148" i="5"/>
  <c r="M149" i="5"/>
  <c r="M150" i="5"/>
  <c r="R150" i="5" s="1"/>
  <c r="S150" i="5" s="1"/>
  <c r="M151" i="5"/>
  <c r="M152" i="5"/>
  <c r="M153" i="5"/>
  <c r="M154" i="5"/>
  <c r="M155" i="5"/>
  <c r="R155" i="5" s="1"/>
  <c r="M156" i="5"/>
  <c r="R156" i="5" s="1"/>
  <c r="M157" i="5"/>
  <c r="O157" i="5" s="1"/>
  <c r="Q157" i="5" s="1"/>
  <c r="M158" i="5"/>
  <c r="M159" i="5"/>
  <c r="M160" i="5"/>
  <c r="M161" i="5"/>
  <c r="M162" i="5"/>
  <c r="M163" i="5"/>
  <c r="M164" i="5"/>
  <c r="M165" i="5"/>
  <c r="M166" i="5"/>
  <c r="M167" i="5"/>
  <c r="O167" i="5" s="1"/>
  <c r="Q167" i="5" s="1"/>
  <c r="M168" i="5"/>
  <c r="M169" i="5"/>
  <c r="M170" i="5"/>
  <c r="M171" i="5"/>
  <c r="M172" i="5"/>
  <c r="O172" i="5" s="1"/>
  <c r="Q172" i="5" s="1"/>
  <c r="M173" i="5"/>
  <c r="M174" i="5"/>
  <c r="M175" i="5"/>
  <c r="M176" i="5"/>
  <c r="M177" i="5"/>
  <c r="M178" i="5"/>
  <c r="R178" i="5" s="1"/>
  <c r="M179" i="5"/>
  <c r="O179" i="5" s="1"/>
  <c r="Q179" i="5" s="1"/>
  <c r="M180" i="5"/>
  <c r="M181" i="5"/>
  <c r="M182" i="5"/>
  <c r="M183" i="5"/>
  <c r="M184" i="5"/>
  <c r="M185" i="5"/>
  <c r="M186" i="5"/>
  <c r="O186" i="5" s="1"/>
  <c r="Q186" i="5" s="1"/>
  <c r="M187" i="5"/>
  <c r="O187" i="5" s="1"/>
  <c r="Q187" i="5" s="1"/>
  <c r="M188" i="5"/>
  <c r="M189" i="5"/>
  <c r="M190" i="5"/>
  <c r="M191" i="5"/>
  <c r="M192" i="5"/>
  <c r="O192" i="5" s="1"/>
  <c r="Q192" i="5" s="1"/>
  <c r="M193" i="5"/>
  <c r="M194" i="5"/>
  <c r="M195" i="5"/>
  <c r="R195" i="5" s="1"/>
  <c r="S195" i="5" s="1"/>
  <c r="M196" i="5"/>
  <c r="R196" i="5" s="1"/>
  <c r="M197" i="5"/>
  <c r="O197" i="5" s="1"/>
  <c r="Q197" i="5" s="1"/>
  <c r="M198" i="5"/>
  <c r="M199" i="5"/>
  <c r="M200" i="5"/>
  <c r="M201" i="5"/>
  <c r="M202" i="5"/>
  <c r="M203" i="5"/>
  <c r="O203" i="5" s="1"/>
  <c r="Q203" i="5" s="1"/>
  <c r="M204" i="5"/>
  <c r="M205" i="5"/>
  <c r="M206" i="5"/>
  <c r="M207" i="5"/>
  <c r="M208" i="5"/>
  <c r="M209" i="5"/>
  <c r="M210" i="5"/>
  <c r="M211" i="5"/>
  <c r="M212" i="5"/>
  <c r="M213" i="5"/>
  <c r="M214" i="5"/>
  <c r="M215" i="5"/>
  <c r="R215" i="5" s="1"/>
  <c r="M216" i="5"/>
  <c r="R216" i="5" s="1"/>
  <c r="M217" i="5"/>
  <c r="M218" i="5"/>
  <c r="M219" i="5"/>
  <c r="M220" i="5"/>
  <c r="M221" i="5"/>
  <c r="O221" i="5" s="1"/>
  <c r="Q221" i="5" s="1"/>
  <c r="M222" i="5"/>
  <c r="O222" i="5" s="1"/>
  <c r="Q222" i="5" s="1"/>
  <c r="M223" i="5"/>
  <c r="M224" i="5"/>
  <c r="M225" i="5"/>
  <c r="M226" i="5"/>
  <c r="M227" i="5"/>
  <c r="O227" i="5" s="1"/>
  <c r="Q227" i="5" s="1"/>
  <c r="M228" i="5"/>
  <c r="M229" i="5"/>
  <c r="M230" i="5"/>
  <c r="M231" i="5"/>
  <c r="M232" i="5"/>
  <c r="M233" i="5"/>
  <c r="M234" i="5"/>
  <c r="M235" i="5"/>
  <c r="M236" i="5"/>
  <c r="M237" i="5"/>
  <c r="M238" i="5"/>
  <c r="M239" i="5"/>
  <c r="M240" i="5"/>
  <c r="M241" i="5"/>
  <c r="M242" i="5"/>
  <c r="M243" i="5"/>
  <c r="M244" i="5"/>
  <c r="M245" i="5"/>
  <c r="M246" i="5"/>
  <c r="M247" i="5"/>
  <c r="M248" i="5"/>
  <c r="M249" i="5"/>
  <c r="M250" i="5"/>
  <c r="M251" i="5"/>
  <c r="R251" i="5" s="1"/>
  <c r="M252" i="5"/>
  <c r="M253" i="5"/>
  <c r="M254" i="5"/>
  <c r="M255" i="5"/>
  <c r="R255" i="5" s="1"/>
  <c r="M256" i="5"/>
  <c r="M257" i="5"/>
  <c r="M258" i="5"/>
  <c r="M259" i="5"/>
  <c r="O259" i="5" s="1"/>
  <c r="Q259" i="5" s="1"/>
  <c r="M260" i="5"/>
  <c r="M261" i="5"/>
  <c r="M262" i="5"/>
  <c r="M263" i="5"/>
  <c r="M264" i="5"/>
  <c r="O264" i="5" s="1"/>
  <c r="Q264" i="5" s="1"/>
  <c r="M265" i="5"/>
  <c r="O265" i="5" s="1"/>
  <c r="Q265" i="5" s="1"/>
  <c r="M266" i="5"/>
  <c r="M267" i="5"/>
  <c r="M268" i="5"/>
  <c r="M269" i="5"/>
  <c r="M270" i="5"/>
  <c r="O270" i="5" s="1"/>
  <c r="Q270" i="5" s="1"/>
  <c r="M271" i="5"/>
  <c r="M272" i="5"/>
  <c r="M273" i="5"/>
  <c r="M274" i="5"/>
  <c r="M275" i="5"/>
  <c r="R275" i="5" s="1"/>
  <c r="M276" i="5"/>
  <c r="M277" i="5"/>
  <c r="M278" i="5"/>
  <c r="M279" i="5"/>
  <c r="M280" i="5"/>
  <c r="M281" i="5"/>
  <c r="M282" i="5"/>
  <c r="O282" i="5" s="1"/>
  <c r="Q282" i="5" s="1"/>
  <c r="M283" i="5"/>
  <c r="O283" i="5" s="1"/>
  <c r="Q283" i="5" s="1"/>
  <c r="M284" i="5"/>
  <c r="M285" i="5"/>
  <c r="M286" i="5"/>
  <c r="R286" i="5" s="1"/>
  <c r="S286" i="5" s="1"/>
  <c r="M287" i="5"/>
  <c r="O287" i="5" s="1"/>
  <c r="Q287" i="5" s="1"/>
  <c r="M288" i="5"/>
  <c r="M289" i="5"/>
  <c r="M290" i="5"/>
  <c r="M291" i="5"/>
  <c r="M292" i="5"/>
  <c r="M293" i="5"/>
  <c r="M294" i="5"/>
  <c r="M295" i="5"/>
  <c r="M296" i="5"/>
  <c r="M297" i="5"/>
  <c r="M298" i="5"/>
  <c r="M299" i="5"/>
  <c r="O299" i="5" s="1"/>
  <c r="Q299" i="5" s="1"/>
  <c r="M300" i="5"/>
  <c r="M301" i="5"/>
  <c r="O301" i="5" s="1"/>
  <c r="Q301" i="5" s="1"/>
  <c r="M302" i="5"/>
  <c r="M303" i="5"/>
  <c r="M304" i="5"/>
  <c r="M305" i="5"/>
  <c r="M306" i="5"/>
  <c r="O306" i="5" s="1"/>
  <c r="Q306" i="5" s="1"/>
  <c r="M307" i="5"/>
  <c r="O307" i="5" s="1"/>
  <c r="Q307" i="5" s="1"/>
  <c r="M308" i="5"/>
  <c r="M309" i="5"/>
  <c r="M310" i="5"/>
  <c r="M311" i="5"/>
  <c r="M312" i="5"/>
  <c r="M313" i="5"/>
  <c r="M314" i="5"/>
  <c r="R314" i="5" s="1"/>
  <c r="M315" i="5"/>
  <c r="R315" i="5" s="1"/>
  <c r="M316" i="5"/>
  <c r="M317" i="5"/>
  <c r="M318" i="5"/>
  <c r="M319" i="5"/>
  <c r="M320" i="5"/>
  <c r="M321" i="5"/>
  <c r="M322" i="5"/>
  <c r="M323" i="5"/>
  <c r="M324" i="5"/>
  <c r="O324" i="5" s="1"/>
  <c r="Q324" i="5" s="1"/>
  <c r="M325" i="5"/>
  <c r="M326" i="5"/>
  <c r="O326" i="5" s="1"/>
  <c r="Q326" i="5" s="1"/>
  <c r="M327" i="5"/>
  <c r="M328" i="5"/>
  <c r="M329" i="5"/>
  <c r="M330" i="5"/>
  <c r="M331" i="5"/>
  <c r="M332" i="5"/>
  <c r="M333" i="5"/>
  <c r="M334" i="5"/>
  <c r="R334" i="5" s="1"/>
  <c r="S334" i="5" s="1"/>
  <c r="M335" i="5"/>
  <c r="M336" i="5"/>
  <c r="R336" i="5" s="1"/>
  <c r="M337" i="5"/>
  <c r="M338" i="5"/>
  <c r="R338" i="5" s="1"/>
  <c r="S338" i="5" s="1"/>
  <c r="M339" i="5"/>
  <c r="M340" i="5"/>
  <c r="M341" i="5"/>
  <c r="O341" i="5" s="1"/>
  <c r="Q341" i="5" s="1"/>
  <c r="M342" i="5"/>
  <c r="O342" i="5" s="1"/>
  <c r="Q342" i="5" s="1"/>
  <c r="M343" i="5"/>
  <c r="O343" i="5" s="1"/>
  <c r="Q343" i="5" s="1"/>
  <c r="M344" i="5"/>
  <c r="M345" i="5"/>
  <c r="M346" i="5"/>
  <c r="M347" i="5"/>
  <c r="O347" i="5" s="1"/>
  <c r="Q347" i="5" s="1"/>
  <c r="M348" i="5"/>
  <c r="M349" i="5"/>
  <c r="M350" i="5"/>
  <c r="M351" i="5"/>
  <c r="M352" i="5"/>
  <c r="M353" i="5"/>
  <c r="M354" i="5"/>
  <c r="M355" i="5"/>
  <c r="M356" i="5"/>
  <c r="M357" i="5"/>
  <c r="M358" i="5"/>
  <c r="M359" i="5"/>
  <c r="M360" i="5"/>
  <c r="M361" i="5"/>
  <c r="O361" i="5" s="1"/>
  <c r="Q361" i="5" s="1"/>
  <c r="M362" i="5"/>
  <c r="M363" i="5"/>
  <c r="M364" i="5"/>
  <c r="M365" i="5"/>
  <c r="M366" i="5"/>
  <c r="O366" i="5" s="1"/>
  <c r="Q366" i="5" s="1"/>
  <c r="M367" i="5"/>
  <c r="O367" i="5" s="1"/>
  <c r="Q367" i="5" s="1"/>
  <c r="M368" i="5"/>
  <c r="M369" i="5"/>
  <c r="M370" i="5"/>
  <c r="M371" i="5"/>
  <c r="M372" i="5"/>
  <c r="M373" i="5"/>
  <c r="M374" i="5"/>
  <c r="M375" i="5"/>
  <c r="R375" i="5" s="1"/>
  <c r="M376" i="5"/>
  <c r="M377" i="5"/>
  <c r="M378" i="5"/>
  <c r="M379" i="5"/>
  <c r="M380" i="5"/>
  <c r="M381" i="5"/>
  <c r="M382" i="5"/>
  <c r="M383" i="5"/>
  <c r="O383" i="5" s="1"/>
  <c r="Q383" i="5" s="1"/>
  <c r="M384" i="5"/>
  <c r="M385" i="5"/>
  <c r="M386" i="5"/>
  <c r="M387" i="5"/>
  <c r="M388" i="5"/>
  <c r="M389" i="5"/>
  <c r="M390" i="5"/>
  <c r="M391" i="5"/>
  <c r="M392" i="5"/>
  <c r="M393" i="5"/>
  <c r="M394" i="5"/>
  <c r="M395" i="5"/>
  <c r="R395" i="5" s="1"/>
  <c r="S395" i="5" s="1"/>
  <c r="M396" i="5"/>
  <c r="M397" i="5"/>
  <c r="O397" i="5" s="1"/>
  <c r="Q397" i="5" s="1"/>
  <c r="M398" i="5"/>
  <c r="M399" i="5"/>
  <c r="M400" i="5"/>
  <c r="M401" i="5"/>
  <c r="M402" i="5"/>
  <c r="M403" i="5"/>
  <c r="M404" i="5"/>
  <c r="M405" i="5"/>
  <c r="M406" i="5"/>
  <c r="R406" i="5" s="1"/>
  <c r="M407" i="5"/>
  <c r="M408" i="5"/>
  <c r="M409" i="5"/>
  <c r="M410" i="5"/>
  <c r="M411" i="5"/>
  <c r="M412" i="5"/>
  <c r="R412" i="5" s="1"/>
  <c r="M413" i="5"/>
  <c r="M414" i="5"/>
  <c r="M415" i="5"/>
  <c r="M416" i="5"/>
  <c r="M417" i="5"/>
  <c r="M418" i="5"/>
  <c r="M419" i="5"/>
  <c r="M420" i="5"/>
  <c r="M421" i="5"/>
  <c r="M422" i="5"/>
  <c r="M423" i="5"/>
  <c r="M424" i="5"/>
  <c r="M425" i="5"/>
  <c r="M426" i="5"/>
  <c r="M427" i="5"/>
  <c r="M428" i="5"/>
  <c r="M429" i="5"/>
  <c r="M430" i="5"/>
  <c r="R430" i="5" s="1"/>
  <c r="M431" i="5"/>
  <c r="M432" i="5"/>
  <c r="R432" i="5" s="1"/>
  <c r="M433" i="5"/>
  <c r="M434" i="5"/>
  <c r="M435" i="5"/>
  <c r="M436" i="5"/>
  <c r="M437" i="5"/>
  <c r="O437" i="5" s="1"/>
  <c r="Q437" i="5" s="1"/>
  <c r="M438" i="5"/>
  <c r="O438" i="5" s="1"/>
  <c r="Q438" i="5" s="1"/>
  <c r="M439" i="5"/>
  <c r="O439" i="5" s="1"/>
  <c r="Q439" i="5" s="1"/>
  <c r="M440" i="5"/>
  <c r="M441" i="5"/>
  <c r="O441" i="5" s="1"/>
  <c r="Q441" i="5" s="1"/>
  <c r="M442" i="5"/>
  <c r="M443" i="5"/>
  <c r="M444" i="5"/>
  <c r="M445" i="5"/>
  <c r="M446" i="5"/>
  <c r="O446" i="5" s="1"/>
  <c r="Q446" i="5" s="1"/>
  <c r="M447" i="5"/>
  <c r="M448" i="5"/>
  <c r="M449" i="5"/>
  <c r="M450" i="5"/>
  <c r="M451" i="5"/>
  <c r="M452" i="5"/>
  <c r="M453" i="5"/>
  <c r="M454" i="5"/>
  <c r="M455" i="5"/>
  <c r="R455" i="5" s="1"/>
  <c r="M456" i="5"/>
  <c r="R456" i="5" s="1"/>
  <c r="M457" i="5"/>
  <c r="O457" i="5" s="1"/>
  <c r="Q457" i="5" s="1"/>
  <c r="M458" i="5"/>
  <c r="M459" i="5"/>
  <c r="R459" i="5" s="1"/>
  <c r="M460" i="5"/>
  <c r="M461" i="5"/>
  <c r="O461" i="5" s="1"/>
  <c r="Q461" i="5" s="1"/>
  <c r="M462" i="5"/>
  <c r="K6" i="5"/>
  <c r="K7" i="5"/>
  <c r="K8" i="5"/>
  <c r="K9" i="5"/>
  <c r="K10" i="5"/>
  <c r="K11" i="5"/>
  <c r="K12" i="5"/>
  <c r="K13" i="5"/>
  <c r="K14" i="5"/>
  <c r="K15" i="5"/>
  <c r="K16" i="5"/>
  <c r="K17" i="5"/>
  <c r="K18" i="5"/>
  <c r="K19" i="5"/>
  <c r="K20" i="5"/>
  <c r="K21" i="5"/>
  <c r="K22" i="5"/>
  <c r="K23" i="5"/>
  <c r="K24" i="5"/>
  <c r="K25" i="5"/>
  <c r="K26" i="5"/>
  <c r="K27" i="5"/>
  <c r="K28" i="5"/>
  <c r="K29" i="5"/>
  <c r="K30" i="5"/>
  <c r="K31" i="5"/>
  <c r="K32" i="5"/>
  <c r="K33" i="5"/>
  <c r="K34" i="5"/>
  <c r="K35" i="5"/>
  <c r="K36" i="5"/>
  <c r="K37" i="5"/>
  <c r="K38" i="5"/>
  <c r="K39" i="5"/>
  <c r="K40" i="5"/>
  <c r="K41" i="5"/>
  <c r="K42" i="5"/>
  <c r="K43" i="5"/>
  <c r="K44" i="5"/>
  <c r="K45" i="5"/>
  <c r="K46" i="5"/>
  <c r="K47" i="5"/>
  <c r="K48" i="5"/>
  <c r="K49" i="5"/>
  <c r="K50" i="5"/>
  <c r="K51" i="5"/>
  <c r="K52" i="5"/>
  <c r="K53" i="5"/>
  <c r="K54" i="5"/>
  <c r="K55" i="5"/>
  <c r="K56" i="5"/>
  <c r="K57" i="5"/>
  <c r="K58" i="5"/>
  <c r="K59" i="5"/>
  <c r="K60" i="5"/>
  <c r="K61" i="5"/>
  <c r="K62" i="5"/>
  <c r="K63" i="5"/>
  <c r="K64" i="5"/>
  <c r="K65" i="5"/>
  <c r="K66" i="5"/>
  <c r="K67" i="5"/>
  <c r="K68" i="5"/>
  <c r="K69" i="5"/>
  <c r="K70" i="5"/>
  <c r="K71" i="5"/>
  <c r="K72" i="5"/>
  <c r="K73" i="5"/>
  <c r="K74" i="5"/>
  <c r="K75" i="5"/>
  <c r="K76" i="5"/>
  <c r="K77" i="5"/>
  <c r="K78" i="5"/>
  <c r="K79" i="5"/>
  <c r="K80" i="5"/>
  <c r="K81" i="5"/>
  <c r="K82" i="5"/>
  <c r="K83" i="5"/>
  <c r="K84" i="5"/>
  <c r="R84" i="5" s="1"/>
  <c r="K85" i="5"/>
  <c r="K86" i="5"/>
  <c r="K87" i="5"/>
  <c r="K88" i="5"/>
  <c r="K89" i="5"/>
  <c r="K90" i="5"/>
  <c r="K91" i="5"/>
  <c r="K92" i="5"/>
  <c r="K93" i="5"/>
  <c r="K94" i="5"/>
  <c r="K95" i="5"/>
  <c r="K96" i="5"/>
  <c r="K97" i="5"/>
  <c r="K98" i="5"/>
  <c r="K99" i="5"/>
  <c r="K100" i="5"/>
  <c r="R100" i="5" s="1"/>
  <c r="K101" i="5"/>
  <c r="K102" i="5"/>
  <c r="K103" i="5"/>
  <c r="K104" i="5"/>
  <c r="K105" i="5"/>
  <c r="K106" i="5"/>
  <c r="K107" i="5"/>
  <c r="K108" i="5"/>
  <c r="K109" i="5"/>
  <c r="K110" i="5"/>
  <c r="K111" i="5"/>
  <c r="K112" i="5"/>
  <c r="K113" i="5"/>
  <c r="K114" i="5"/>
  <c r="K115" i="5"/>
  <c r="K116" i="5"/>
  <c r="K117" i="5"/>
  <c r="K118" i="5"/>
  <c r="K119" i="5"/>
  <c r="K120" i="5"/>
  <c r="R120" i="5" s="1"/>
  <c r="K121" i="5"/>
  <c r="K122" i="5"/>
  <c r="K123" i="5"/>
  <c r="K124" i="5"/>
  <c r="K125" i="5"/>
  <c r="K126" i="5"/>
  <c r="K127" i="5"/>
  <c r="K128" i="5"/>
  <c r="K129" i="5"/>
  <c r="K130" i="5"/>
  <c r="K131" i="5"/>
  <c r="K132" i="5"/>
  <c r="K133" i="5"/>
  <c r="K134" i="5"/>
  <c r="K135" i="5"/>
  <c r="K136" i="5"/>
  <c r="K137" i="5"/>
  <c r="K138" i="5"/>
  <c r="K139" i="5"/>
  <c r="K140" i="5"/>
  <c r="K141" i="5"/>
  <c r="K142" i="5"/>
  <c r="K143" i="5"/>
  <c r="K144" i="5"/>
  <c r="R144" i="5" s="1"/>
  <c r="K145" i="5"/>
  <c r="K146" i="5"/>
  <c r="K147" i="5"/>
  <c r="K148" i="5"/>
  <c r="K149" i="5"/>
  <c r="K150" i="5"/>
  <c r="K151" i="5"/>
  <c r="K152" i="5"/>
  <c r="K153" i="5"/>
  <c r="K154" i="5"/>
  <c r="K155" i="5"/>
  <c r="K156" i="5"/>
  <c r="K157" i="5"/>
  <c r="K158" i="5"/>
  <c r="K159" i="5"/>
  <c r="K160" i="5"/>
  <c r="K161" i="5"/>
  <c r="K162" i="5"/>
  <c r="K163" i="5"/>
  <c r="K164" i="5"/>
  <c r="K165" i="5"/>
  <c r="K166" i="5"/>
  <c r="K167" i="5"/>
  <c r="K168" i="5"/>
  <c r="R168" i="5" s="1"/>
  <c r="K169" i="5"/>
  <c r="K170" i="5"/>
  <c r="K171" i="5"/>
  <c r="K172" i="5"/>
  <c r="K173" i="5"/>
  <c r="K174" i="5"/>
  <c r="K175" i="5"/>
  <c r="K176" i="5"/>
  <c r="K177" i="5"/>
  <c r="K178" i="5"/>
  <c r="K179" i="5"/>
  <c r="K180" i="5"/>
  <c r="K181" i="5"/>
  <c r="K182" i="5"/>
  <c r="K183" i="5"/>
  <c r="K184" i="5"/>
  <c r="K185" i="5"/>
  <c r="K186" i="5"/>
  <c r="K187" i="5"/>
  <c r="K188" i="5"/>
  <c r="K189" i="5"/>
  <c r="K190" i="5"/>
  <c r="K191" i="5"/>
  <c r="K192" i="5"/>
  <c r="K193" i="5"/>
  <c r="K194" i="5"/>
  <c r="K195" i="5"/>
  <c r="K196" i="5"/>
  <c r="K197" i="5"/>
  <c r="K198" i="5"/>
  <c r="K199" i="5"/>
  <c r="K200" i="5"/>
  <c r="K201" i="5"/>
  <c r="K202" i="5"/>
  <c r="K203" i="5"/>
  <c r="K204" i="5"/>
  <c r="K205" i="5"/>
  <c r="K206" i="5"/>
  <c r="K207" i="5"/>
  <c r="K208" i="5"/>
  <c r="K209" i="5"/>
  <c r="K210" i="5"/>
  <c r="K211" i="5"/>
  <c r="K212" i="5"/>
  <c r="K213" i="5"/>
  <c r="K214" i="5"/>
  <c r="K215" i="5"/>
  <c r="K216" i="5"/>
  <c r="K217" i="5"/>
  <c r="K218" i="5"/>
  <c r="K219" i="5"/>
  <c r="K220" i="5"/>
  <c r="K221" i="5"/>
  <c r="K222" i="5"/>
  <c r="R222" i="5" s="1"/>
  <c r="K223" i="5"/>
  <c r="K224" i="5"/>
  <c r="K225" i="5"/>
  <c r="K226" i="5"/>
  <c r="K227" i="5"/>
  <c r="K228" i="5"/>
  <c r="K229" i="5"/>
  <c r="K230" i="5"/>
  <c r="K231" i="5"/>
  <c r="K232" i="5"/>
  <c r="K233" i="5"/>
  <c r="K234" i="5"/>
  <c r="K235" i="5"/>
  <c r="K236" i="5"/>
  <c r="K237" i="5"/>
  <c r="K238" i="5"/>
  <c r="K239" i="5"/>
  <c r="K240" i="5"/>
  <c r="K241" i="5"/>
  <c r="K242" i="5"/>
  <c r="K243" i="5"/>
  <c r="K244" i="5"/>
  <c r="K245" i="5"/>
  <c r="K246" i="5"/>
  <c r="K247" i="5"/>
  <c r="K248" i="5"/>
  <c r="K249" i="5"/>
  <c r="K250" i="5"/>
  <c r="K251" i="5"/>
  <c r="K252" i="5"/>
  <c r="K253" i="5"/>
  <c r="K254" i="5"/>
  <c r="K255" i="5"/>
  <c r="K256" i="5"/>
  <c r="K257" i="5"/>
  <c r="K258" i="5"/>
  <c r="K259" i="5"/>
  <c r="K260" i="5"/>
  <c r="K261" i="5"/>
  <c r="K262" i="5"/>
  <c r="K263" i="5"/>
  <c r="K264" i="5"/>
  <c r="K265" i="5"/>
  <c r="K266" i="5"/>
  <c r="K267" i="5"/>
  <c r="K268" i="5"/>
  <c r="K269" i="5"/>
  <c r="K270" i="5"/>
  <c r="K271" i="5"/>
  <c r="K272" i="5"/>
  <c r="K273" i="5"/>
  <c r="K274" i="5"/>
  <c r="K275" i="5"/>
  <c r="K276" i="5"/>
  <c r="K277" i="5"/>
  <c r="K278" i="5"/>
  <c r="K279" i="5"/>
  <c r="K280" i="5"/>
  <c r="K281" i="5"/>
  <c r="K282" i="5"/>
  <c r="R282" i="5" s="1"/>
  <c r="K283" i="5"/>
  <c r="K284" i="5"/>
  <c r="K285" i="5"/>
  <c r="K286" i="5"/>
  <c r="K287" i="5"/>
  <c r="K288" i="5"/>
  <c r="K289" i="5"/>
  <c r="K290" i="5"/>
  <c r="K291" i="5"/>
  <c r="K292" i="5"/>
  <c r="K293" i="5"/>
  <c r="K294" i="5"/>
  <c r="K295" i="5"/>
  <c r="K296" i="5"/>
  <c r="K297" i="5"/>
  <c r="K298" i="5"/>
  <c r="K299" i="5"/>
  <c r="K300" i="5"/>
  <c r="K301" i="5"/>
  <c r="K302" i="5"/>
  <c r="K303" i="5"/>
  <c r="K304" i="5"/>
  <c r="K305" i="5"/>
  <c r="K306" i="5"/>
  <c r="K307" i="5"/>
  <c r="R307" i="5" s="1"/>
  <c r="K308" i="5"/>
  <c r="K309" i="5"/>
  <c r="K310" i="5"/>
  <c r="K311" i="5"/>
  <c r="K312" i="5"/>
  <c r="K313" i="5"/>
  <c r="K314" i="5"/>
  <c r="K315" i="5"/>
  <c r="K316" i="5"/>
  <c r="K317" i="5"/>
  <c r="K318" i="5"/>
  <c r="K319" i="5"/>
  <c r="K320" i="5"/>
  <c r="K321" i="5"/>
  <c r="K322" i="5"/>
  <c r="K323" i="5"/>
  <c r="K324" i="5"/>
  <c r="K325" i="5"/>
  <c r="K326" i="5"/>
  <c r="K327" i="5"/>
  <c r="K328" i="5"/>
  <c r="K329" i="5"/>
  <c r="K330" i="5"/>
  <c r="K331" i="5"/>
  <c r="K332" i="5"/>
  <c r="K333" i="5"/>
  <c r="K334" i="5"/>
  <c r="K335" i="5"/>
  <c r="K336" i="5"/>
  <c r="K337" i="5"/>
  <c r="K338" i="5"/>
  <c r="K339" i="5"/>
  <c r="K340" i="5"/>
  <c r="K341" i="5"/>
  <c r="K342" i="5"/>
  <c r="R342" i="5" s="1"/>
  <c r="K343" i="5"/>
  <c r="K344" i="5"/>
  <c r="K345" i="5"/>
  <c r="K346" i="5"/>
  <c r="K347" i="5"/>
  <c r="K348" i="5"/>
  <c r="K349" i="5"/>
  <c r="K350" i="5"/>
  <c r="K351" i="5"/>
  <c r="K352" i="5"/>
  <c r="K353" i="5"/>
  <c r="K354" i="5"/>
  <c r="K355" i="5"/>
  <c r="K356" i="5"/>
  <c r="K357" i="5"/>
  <c r="K358" i="5"/>
  <c r="K359" i="5"/>
  <c r="K360" i="5"/>
  <c r="K361" i="5"/>
  <c r="K362" i="5"/>
  <c r="R362" i="5" s="1"/>
  <c r="K363" i="5"/>
  <c r="K364" i="5"/>
  <c r="K365" i="5"/>
  <c r="K366" i="5"/>
  <c r="K367" i="5"/>
  <c r="K368" i="5"/>
  <c r="K369" i="5"/>
  <c r="K370" i="5"/>
  <c r="K371" i="5"/>
  <c r="K372" i="5"/>
  <c r="K373" i="5"/>
  <c r="K374" i="5"/>
  <c r="K375" i="5"/>
  <c r="K376" i="5"/>
  <c r="K377" i="5"/>
  <c r="K378" i="5"/>
  <c r="K379" i="5"/>
  <c r="K380" i="5"/>
  <c r="K381" i="5"/>
  <c r="K382" i="5"/>
  <c r="K383" i="5"/>
  <c r="K384" i="5"/>
  <c r="K385" i="5"/>
  <c r="K386" i="5"/>
  <c r="K387" i="5"/>
  <c r="K388" i="5"/>
  <c r="K389" i="5"/>
  <c r="K390" i="5"/>
  <c r="K391" i="5"/>
  <c r="K392" i="5"/>
  <c r="K393" i="5"/>
  <c r="K394" i="5"/>
  <c r="K395" i="5"/>
  <c r="K396" i="5"/>
  <c r="K397" i="5"/>
  <c r="K398" i="5"/>
  <c r="K399" i="5"/>
  <c r="K400" i="5"/>
  <c r="R400" i="5" s="1"/>
  <c r="K401" i="5"/>
  <c r="K402" i="5"/>
  <c r="K403" i="5"/>
  <c r="K404" i="5"/>
  <c r="K405" i="5"/>
  <c r="K406" i="5"/>
  <c r="K407" i="5"/>
  <c r="K408" i="5"/>
  <c r="K409" i="5"/>
  <c r="K410" i="5"/>
  <c r="K411" i="5"/>
  <c r="K412" i="5"/>
  <c r="K413" i="5"/>
  <c r="K414" i="5"/>
  <c r="K415" i="5"/>
  <c r="K416" i="5"/>
  <c r="K417" i="5"/>
  <c r="K418" i="5"/>
  <c r="K419" i="5"/>
  <c r="K420" i="5"/>
  <c r="K421" i="5"/>
  <c r="K422" i="5"/>
  <c r="K423" i="5"/>
  <c r="K424" i="5"/>
  <c r="K425" i="5"/>
  <c r="K426" i="5"/>
  <c r="K427" i="5"/>
  <c r="K428" i="5"/>
  <c r="K429" i="5"/>
  <c r="K430" i="5"/>
  <c r="K431" i="5"/>
  <c r="K432" i="5"/>
  <c r="K433" i="5"/>
  <c r="K434" i="5"/>
  <c r="K435" i="5"/>
  <c r="K436" i="5"/>
  <c r="K437" i="5"/>
  <c r="K438" i="5"/>
  <c r="K439" i="5"/>
  <c r="K440" i="5"/>
  <c r="K441" i="5"/>
  <c r="K442" i="5"/>
  <c r="K443" i="5"/>
  <c r="K444" i="5"/>
  <c r="K445" i="5"/>
  <c r="K446" i="5"/>
  <c r="K447" i="5"/>
  <c r="K448" i="5"/>
  <c r="K449" i="5"/>
  <c r="K450" i="5"/>
  <c r="K451" i="5"/>
  <c r="K452" i="5"/>
  <c r="K453" i="5"/>
  <c r="K454" i="5"/>
  <c r="K455" i="5"/>
  <c r="K456" i="5"/>
  <c r="K457" i="5"/>
  <c r="K458" i="5"/>
  <c r="K459" i="5"/>
  <c r="K460" i="5"/>
  <c r="K461" i="5"/>
  <c r="K462" i="5"/>
  <c r="K5" i="5"/>
  <c r="M24" i="5"/>
  <c r="M23" i="5"/>
  <c r="R23" i="5" s="1"/>
  <c r="M22" i="5"/>
  <c r="M21" i="5"/>
  <c r="M20" i="5"/>
  <c r="O20" i="5" s="1"/>
  <c r="Q20" i="5" s="1"/>
  <c r="M19" i="5"/>
  <c r="O19" i="5" s="1"/>
  <c r="Q19" i="5" s="1"/>
  <c r="M18" i="5"/>
  <c r="M17" i="5"/>
  <c r="M16" i="5"/>
  <c r="M15" i="5"/>
  <c r="M14" i="5"/>
  <c r="R14" i="5" s="1"/>
  <c r="M13" i="5"/>
  <c r="M12" i="5"/>
  <c r="M11" i="5"/>
  <c r="R11" i="5" s="1"/>
  <c r="M10" i="5"/>
  <c r="M9" i="5"/>
  <c r="M8" i="5"/>
  <c r="M7" i="5"/>
  <c r="M6" i="5"/>
  <c r="M5" i="5"/>
  <c r="T5" i="1"/>
  <c r="O5" i="1"/>
  <c r="O6" i="1"/>
  <c r="O7" i="1"/>
  <c r="O8" i="1"/>
  <c r="O9" i="1"/>
  <c r="O10" i="1"/>
  <c r="O11" i="1"/>
  <c r="O12" i="1"/>
  <c r="O13" i="1"/>
  <c r="O14" i="1"/>
  <c r="O15" i="1"/>
  <c r="O16" i="1"/>
  <c r="O17" i="1"/>
  <c r="O18" i="1"/>
  <c r="O19" i="1"/>
  <c r="O20" i="1"/>
  <c r="O21" i="1"/>
  <c r="O22" i="1"/>
  <c r="O23" i="1"/>
  <c r="O24" i="1"/>
  <c r="N21" i="1"/>
  <c r="S21" i="1" s="1"/>
  <c r="T21" i="1" s="1"/>
  <c r="N20" i="1"/>
  <c r="S20" i="1" s="1"/>
  <c r="T20" i="1" s="1"/>
  <c r="N19" i="1"/>
  <c r="S19" i="1" s="1"/>
  <c r="T19" i="1" s="1"/>
  <c r="N24" i="1"/>
  <c r="S24" i="1" s="1"/>
  <c r="T24" i="1" s="1"/>
  <c r="N8" i="1"/>
  <c r="S8" i="1" s="1"/>
  <c r="T8" i="1" s="1"/>
  <c r="N7" i="1"/>
  <c r="S7" i="1" s="1"/>
  <c r="T7" i="1" s="1"/>
  <c r="N10" i="1"/>
  <c r="S10" i="1" s="1"/>
  <c r="T10" i="1" s="1"/>
  <c r="N6" i="1"/>
  <c r="S6" i="1" s="1"/>
  <c r="T6" i="1" s="1"/>
  <c r="N23" i="1"/>
  <c r="S23" i="1" s="1"/>
  <c r="T23" i="1" s="1"/>
  <c r="N22" i="1"/>
  <c r="S22" i="1" s="1"/>
  <c r="T22" i="1" s="1"/>
  <c r="N16" i="1"/>
  <c r="S16" i="1" s="1"/>
  <c r="T16" i="1" s="1"/>
  <c r="N11" i="1"/>
  <c r="S11" i="1" s="1"/>
  <c r="T11" i="1" s="1"/>
  <c r="N18" i="1"/>
  <c r="S18" i="1" s="1"/>
  <c r="T18" i="1" s="1"/>
  <c r="N17" i="1"/>
  <c r="S17" i="1" s="1"/>
  <c r="T17" i="1" s="1"/>
  <c r="N9" i="1"/>
  <c r="S9" i="1" s="1"/>
  <c r="T9" i="1" s="1"/>
  <c r="N5" i="1"/>
  <c r="S5" i="1" s="1"/>
  <c r="N15" i="1"/>
  <c r="S15" i="1" s="1"/>
  <c r="T15" i="1" s="1"/>
  <c r="N14" i="1"/>
  <c r="S14" i="1" s="1"/>
  <c r="T14" i="1" s="1"/>
  <c r="N13" i="1"/>
  <c r="S13" i="1" s="1"/>
  <c r="T13" i="1" s="1"/>
  <c r="N12" i="1"/>
  <c r="S12" i="1" s="1"/>
  <c r="T12" i="1" s="1"/>
  <c r="R258" i="5" l="1"/>
  <c r="O115" i="5"/>
  <c r="Q115" i="5" s="1"/>
  <c r="R437" i="5"/>
  <c r="S437" i="5" s="1"/>
  <c r="R157" i="5"/>
  <c r="S157" i="5" s="1"/>
  <c r="R37" i="5"/>
  <c r="O414" i="5"/>
  <c r="Q414" i="5" s="1"/>
  <c r="O374" i="5"/>
  <c r="Q374" i="5" s="1"/>
  <c r="O354" i="5"/>
  <c r="Q354" i="5" s="1"/>
  <c r="O294" i="5"/>
  <c r="Q294" i="5" s="1"/>
  <c r="O114" i="5"/>
  <c r="Q114" i="5" s="1"/>
  <c r="R136" i="5"/>
  <c r="S136" i="5" s="1"/>
  <c r="R96" i="5"/>
  <c r="S96" i="5" s="1"/>
  <c r="O433" i="5"/>
  <c r="Q433" i="5" s="1"/>
  <c r="O413" i="5"/>
  <c r="Q413" i="5" s="1"/>
  <c r="O373" i="5"/>
  <c r="Q373" i="5" s="1"/>
  <c r="O313" i="5"/>
  <c r="Q313" i="5" s="1"/>
  <c r="R253" i="5"/>
  <c r="R193" i="5"/>
  <c r="O113" i="5"/>
  <c r="Q113" i="5" s="1"/>
  <c r="O73" i="5"/>
  <c r="Q73" i="5" s="1"/>
  <c r="O136" i="5"/>
  <c r="Q136" i="5" s="1"/>
  <c r="R439" i="5"/>
  <c r="O396" i="5"/>
  <c r="Q396" i="5" s="1"/>
  <c r="R198" i="5"/>
  <c r="S198" i="5" s="1"/>
  <c r="R229" i="5"/>
  <c r="O49" i="5"/>
  <c r="Q49" i="5" s="1"/>
  <c r="R138" i="5"/>
  <c r="S138" i="5" s="1"/>
  <c r="O415" i="5"/>
  <c r="Q415" i="5" s="1"/>
  <c r="O50" i="5"/>
  <c r="Q50" i="5" s="1"/>
  <c r="R172" i="5"/>
  <c r="O389" i="5"/>
  <c r="Q389" i="5" s="1"/>
  <c r="O289" i="5"/>
  <c r="Q289" i="5" s="1"/>
  <c r="O109" i="5"/>
  <c r="Q109" i="5" s="1"/>
  <c r="O29" i="5"/>
  <c r="Q29" i="5" s="1"/>
  <c r="O17" i="5"/>
  <c r="Q17" i="5" s="1"/>
  <c r="O308" i="5"/>
  <c r="Q308" i="5" s="1"/>
  <c r="O288" i="5"/>
  <c r="Q288" i="5" s="1"/>
  <c r="R228" i="5"/>
  <c r="S228" i="5" s="1"/>
  <c r="O168" i="5"/>
  <c r="Q168" i="5" s="1"/>
  <c r="O108" i="5"/>
  <c r="Q108" i="5" s="1"/>
  <c r="O48" i="5"/>
  <c r="Q48" i="5" s="1"/>
  <c r="O28" i="5"/>
  <c r="Q28" i="5" s="1"/>
  <c r="O36" i="5"/>
  <c r="Q36" i="5" s="1"/>
  <c r="O235" i="5"/>
  <c r="Q235" i="5" s="1"/>
  <c r="O211" i="5"/>
  <c r="Q211" i="5" s="1"/>
  <c r="O210" i="5"/>
  <c r="Q210" i="5" s="1"/>
  <c r="O90" i="5"/>
  <c r="Q90" i="5" s="1"/>
  <c r="O16" i="5"/>
  <c r="Q16" i="5" s="1"/>
  <c r="R72" i="5"/>
  <c r="O409" i="5"/>
  <c r="Q409" i="5" s="1"/>
  <c r="O269" i="5"/>
  <c r="Q269" i="5" s="1"/>
  <c r="O209" i="5"/>
  <c r="Q209" i="5" s="1"/>
  <c r="O169" i="5"/>
  <c r="Q169" i="5" s="1"/>
  <c r="O149" i="5"/>
  <c r="Q149" i="5" s="1"/>
  <c r="O18" i="5"/>
  <c r="Q18" i="5" s="1"/>
  <c r="R130" i="5"/>
  <c r="R50" i="5"/>
  <c r="S50" i="5" s="1"/>
  <c r="R107" i="5"/>
  <c r="R15" i="5"/>
  <c r="S15" i="5" s="1"/>
  <c r="O450" i="5"/>
  <c r="Q450" i="5" s="1"/>
  <c r="O445" i="5"/>
  <c r="Q445" i="5" s="1"/>
  <c r="O365" i="5"/>
  <c r="Q365" i="5" s="1"/>
  <c r="O325" i="5"/>
  <c r="Q325" i="5" s="1"/>
  <c r="O185" i="5"/>
  <c r="Q185" i="5" s="1"/>
  <c r="O85" i="5"/>
  <c r="Q85" i="5" s="1"/>
  <c r="O91" i="5"/>
  <c r="Q91" i="5" s="1"/>
  <c r="O170" i="5"/>
  <c r="Q170" i="5" s="1"/>
  <c r="R366" i="5"/>
  <c r="R326" i="5"/>
  <c r="R186" i="5"/>
  <c r="R106" i="5"/>
  <c r="R46" i="5"/>
  <c r="O410" i="5"/>
  <c r="Q410" i="5" s="1"/>
  <c r="R142" i="5"/>
  <c r="O156" i="5"/>
  <c r="Q156" i="5" s="1"/>
  <c r="R438" i="5"/>
  <c r="O350" i="5"/>
  <c r="Q350" i="5" s="1"/>
  <c r="R302" i="5"/>
  <c r="R420" i="5"/>
  <c r="S420" i="5" s="1"/>
  <c r="O400" i="5"/>
  <c r="Q400" i="5" s="1"/>
  <c r="O380" i="5"/>
  <c r="Q380" i="5" s="1"/>
  <c r="R360" i="5"/>
  <c r="O340" i="5"/>
  <c r="Q340" i="5" s="1"/>
  <c r="O280" i="5"/>
  <c r="Q280" i="5" s="1"/>
  <c r="O120" i="5"/>
  <c r="Q120" i="5" s="1"/>
  <c r="O100" i="5"/>
  <c r="Q100" i="5" s="1"/>
  <c r="O71" i="5"/>
  <c r="Q71" i="5" s="1"/>
  <c r="R242" i="5"/>
  <c r="S242" i="5" s="1"/>
  <c r="R82" i="5"/>
  <c r="S82" i="5" s="1"/>
  <c r="O107" i="5"/>
  <c r="Q107" i="5" s="1"/>
  <c r="R413" i="5"/>
  <c r="R16" i="5"/>
  <c r="S16" i="5" s="1"/>
  <c r="R121" i="5"/>
  <c r="S121" i="5" s="1"/>
  <c r="O460" i="5"/>
  <c r="Q460" i="5" s="1"/>
  <c r="O360" i="5"/>
  <c r="Q360" i="5" s="1"/>
  <c r="O180" i="5"/>
  <c r="Q180" i="5" s="1"/>
  <c r="O60" i="5"/>
  <c r="Q60" i="5" s="1"/>
  <c r="R440" i="5"/>
  <c r="O459" i="5"/>
  <c r="Q459" i="5" s="1"/>
  <c r="O359" i="5"/>
  <c r="Q359" i="5" s="1"/>
  <c r="O279" i="5"/>
  <c r="Q279" i="5" s="1"/>
  <c r="O159" i="5"/>
  <c r="Q159" i="5" s="1"/>
  <c r="O59" i="5"/>
  <c r="Q59" i="5" s="1"/>
  <c r="O39" i="5"/>
  <c r="Q39" i="5" s="1"/>
  <c r="R419" i="5"/>
  <c r="R399" i="5"/>
  <c r="R359" i="5"/>
  <c r="S359" i="5" s="1"/>
  <c r="R339" i="5"/>
  <c r="R299" i="5"/>
  <c r="S299" i="5" s="1"/>
  <c r="R279" i="5"/>
  <c r="S279" i="5" s="1"/>
  <c r="R239" i="5"/>
  <c r="S239" i="5" s="1"/>
  <c r="R179" i="5"/>
  <c r="R159" i="5"/>
  <c r="S159" i="5" s="1"/>
  <c r="R99" i="5"/>
  <c r="S99" i="5" s="1"/>
  <c r="R59" i="5"/>
  <c r="R39" i="5"/>
  <c r="O458" i="5"/>
  <c r="Q458" i="5" s="1"/>
  <c r="O378" i="5"/>
  <c r="Q378" i="5" s="1"/>
  <c r="O258" i="5"/>
  <c r="Q258" i="5" s="1"/>
  <c r="O198" i="5"/>
  <c r="Q198" i="5" s="1"/>
  <c r="O158" i="5"/>
  <c r="Q158" i="5" s="1"/>
  <c r="O78" i="5"/>
  <c r="Q78" i="5" s="1"/>
  <c r="R373" i="5"/>
  <c r="S373" i="5" s="1"/>
  <c r="R192" i="5"/>
  <c r="S192" i="5" s="1"/>
  <c r="R458" i="5"/>
  <c r="R398" i="5"/>
  <c r="R278" i="5"/>
  <c r="S278" i="5" s="1"/>
  <c r="R257" i="5"/>
  <c r="O436" i="5"/>
  <c r="Q436" i="5" s="1"/>
  <c r="O216" i="5"/>
  <c r="Q216" i="5" s="1"/>
  <c r="O96" i="5"/>
  <c r="Q96" i="5" s="1"/>
  <c r="O395" i="5"/>
  <c r="Q395" i="5" s="1"/>
  <c r="O278" i="5"/>
  <c r="Q278" i="5" s="1"/>
  <c r="R341" i="5"/>
  <c r="S341" i="5" s="1"/>
  <c r="R256" i="5"/>
  <c r="S256" i="5" s="1"/>
  <c r="O315" i="5"/>
  <c r="Q315" i="5" s="1"/>
  <c r="O255" i="5"/>
  <c r="Q255" i="5" s="1"/>
  <c r="O155" i="5"/>
  <c r="Q155" i="5" s="1"/>
  <c r="O135" i="5"/>
  <c r="Q135" i="5" s="1"/>
  <c r="O35" i="5"/>
  <c r="Q35" i="5" s="1"/>
  <c r="O275" i="5"/>
  <c r="Q275" i="5" s="1"/>
  <c r="R340" i="5"/>
  <c r="S340" i="5" s="1"/>
  <c r="O254" i="5"/>
  <c r="Q254" i="5" s="1"/>
  <c r="O234" i="5"/>
  <c r="Q234" i="5" s="1"/>
  <c r="O54" i="5"/>
  <c r="Q54" i="5" s="1"/>
  <c r="R149" i="5"/>
  <c r="S149" i="5" s="1"/>
  <c r="R313" i="5"/>
  <c r="S313" i="5" s="1"/>
  <c r="O273" i="5"/>
  <c r="Q273" i="5" s="1"/>
  <c r="O193" i="5"/>
  <c r="Q193" i="5" s="1"/>
  <c r="O173" i="5"/>
  <c r="Q173" i="5" s="1"/>
  <c r="O53" i="5"/>
  <c r="Q53" i="5" s="1"/>
  <c r="O432" i="5"/>
  <c r="Q432" i="5" s="1"/>
  <c r="O412" i="5"/>
  <c r="Q412" i="5" s="1"/>
  <c r="O312" i="5"/>
  <c r="Q312" i="5" s="1"/>
  <c r="O292" i="5"/>
  <c r="Q292" i="5" s="1"/>
  <c r="O132" i="5"/>
  <c r="Q132" i="5" s="1"/>
  <c r="O256" i="5"/>
  <c r="Q256" i="5" s="1"/>
  <c r="R35" i="5"/>
  <c r="O431" i="5"/>
  <c r="Q431" i="5" s="1"/>
  <c r="O411" i="5"/>
  <c r="Q411" i="5" s="1"/>
  <c r="O253" i="5"/>
  <c r="Q253" i="5" s="1"/>
  <c r="R113" i="5"/>
  <c r="R354" i="5"/>
  <c r="S354" i="5" s="1"/>
  <c r="R294" i="5"/>
  <c r="S294" i="5" s="1"/>
  <c r="R114" i="5"/>
  <c r="S114" i="5" s="1"/>
  <c r="R431" i="5"/>
  <c r="R411" i="5"/>
  <c r="S411" i="5" s="1"/>
  <c r="R351" i="5"/>
  <c r="S351" i="5" s="1"/>
  <c r="R311" i="5"/>
  <c r="S311" i="5" s="1"/>
  <c r="R171" i="5"/>
  <c r="S171" i="5" s="1"/>
  <c r="R131" i="5"/>
  <c r="R51" i="5"/>
  <c r="O330" i="5"/>
  <c r="Q330" i="5" s="1"/>
  <c r="O150" i="5"/>
  <c r="Q150" i="5" s="1"/>
  <c r="R301" i="5"/>
  <c r="S301" i="5" s="1"/>
  <c r="R112" i="5"/>
  <c r="O229" i="5"/>
  <c r="Q229" i="5" s="1"/>
  <c r="O131" i="5"/>
  <c r="Q131" i="5" s="1"/>
  <c r="R287" i="5"/>
  <c r="S287" i="5" s="1"/>
  <c r="R389" i="5"/>
  <c r="S389" i="5" s="1"/>
  <c r="R169" i="5"/>
  <c r="O208" i="5"/>
  <c r="Q208" i="5" s="1"/>
  <c r="O228" i="5"/>
  <c r="Q228" i="5" s="1"/>
  <c r="O121" i="5"/>
  <c r="Q121" i="5" s="1"/>
  <c r="R457" i="5"/>
  <c r="R109" i="5"/>
  <c r="R328" i="5"/>
  <c r="S328" i="5" s="1"/>
  <c r="R208" i="5"/>
  <c r="S208" i="5" s="1"/>
  <c r="R68" i="5"/>
  <c r="S68" i="5" s="1"/>
  <c r="O207" i="5"/>
  <c r="Q207" i="5" s="1"/>
  <c r="O87" i="5"/>
  <c r="Q87" i="5" s="1"/>
  <c r="O47" i="5"/>
  <c r="Q47" i="5" s="1"/>
  <c r="O27" i="5"/>
  <c r="Q27" i="5" s="1"/>
  <c r="R264" i="5"/>
  <c r="S264" i="5" s="1"/>
  <c r="R447" i="5"/>
  <c r="S447" i="5" s="1"/>
  <c r="R347" i="5"/>
  <c r="R327" i="5"/>
  <c r="S327" i="5" s="1"/>
  <c r="R227" i="5"/>
  <c r="R207" i="5"/>
  <c r="S207" i="5" s="1"/>
  <c r="R167" i="5"/>
  <c r="R87" i="5"/>
  <c r="R47" i="5"/>
  <c r="S47" i="5" s="1"/>
  <c r="R27" i="5"/>
  <c r="O206" i="5"/>
  <c r="Q206" i="5" s="1"/>
  <c r="O86" i="5"/>
  <c r="Q86" i="5" s="1"/>
  <c r="O23" i="5"/>
  <c r="Q23" i="5" s="1"/>
  <c r="R441" i="5"/>
  <c r="S441" i="5" s="1"/>
  <c r="R346" i="5"/>
  <c r="R86" i="5"/>
  <c r="O455" i="5"/>
  <c r="Q455" i="5" s="1"/>
  <c r="R433" i="5"/>
  <c r="S433" i="5" s="1"/>
  <c r="R385" i="5"/>
  <c r="S385" i="5" s="1"/>
  <c r="R365" i="5"/>
  <c r="S365" i="5" s="1"/>
  <c r="R85" i="5"/>
  <c r="S85" i="5" s="1"/>
  <c r="O444" i="5"/>
  <c r="Q444" i="5" s="1"/>
  <c r="O384" i="5"/>
  <c r="Q384" i="5" s="1"/>
  <c r="O364" i="5"/>
  <c r="Q364" i="5" s="1"/>
  <c r="O204" i="5"/>
  <c r="Q204" i="5" s="1"/>
  <c r="O184" i="5"/>
  <c r="Q184" i="5" s="1"/>
  <c r="O144" i="5"/>
  <c r="Q144" i="5" s="1"/>
  <c r="R364" i="5"/>
  <c r="R344" i="5"/>
  <c r="S344" i="5" s="1"/>
  <c r="R244" i="5"/>
  <c r="S244" i="5" s="1"/>
  <c r="O443" i="5"/>
  <c r="Q443" i="5" s="1"/>
  <c r="O303" i="5"/>
  <c r="Q303" i="5" s="1"/>
  <c r="O183" i="5"/>
  <c r="Q183" i="5" s="1"/>
  <c r="O83" i="5"/>
  <c r="Q83" i="5" s="1"/>
  <c r="R32" i="5"/>
  <c r="S32" i="5" s="1"/>
  <c r="R443" i="5"/>
  <c r="S443" i="5" s="1"/>
  <c r="R383" i="5"/>
  <c r="S383" i="5" s="1"/>
  <c r="R323" i="5"/>
  <c r="R303" i="5"/>
  <c r="R243" i="5"/>
  <c r="R203" i="5"/>
  <c r="S203" i="5" s="1"/>
  <c r="R183" i="5"/>
  <c r="S183" i="5" s="1"/>
  <c r="R123" i="5"/>
  <c r="S123" i="5" s="1"/>
  <c r="R83" i="5"/>
  <c r="S83" i="5" s="1"/>
  <c r="R63" i="5"/>
  <c r="O42" i="5"/>
  <c r="Q42" i="5" s="1"/>
  <c r="O323" i="5"/>
  <c r="Q323" i="5" s="1"/>
  <c r="R17" i="5"/>
  <c r="S439" i="5"/>
  <c r="R416" i="5"/>
  <c r="O416" i="5"/>
  <c r="Q416" i="5" s="1"/>
  <c r="R392" i="5"/>
  <c r="O392" i="5"/>
  <c r="Q392" i="5" s="1"/>
  <c r="R368" i="5"/>
  <c r="O368" i="5"/>
  <c r="Q368" i="5" s="1"/>
  <c r="R332" i="5"/>
  <c r="O332" i="5"/>
  <c r="Q332" i="5" s="1"/>
  <c r="R284" i="5"/>
  <c r="O284" i="5"/>
  <c r="Q284" i="5" s="1"/>
  <c r="R236" i="5"/>
  <c r="O236" i="5"/>
  <c r="Q236" i="5" s="1"/>
  <c r="R176" i="5"/>
  <c r="O176" i="5"/>
  <c r="Q176" i="5" s="1"/>
  <c r="S364" i="5"/>
  <c r="R380" i="5"/>
  <c r="S362" i="5"/>
  <c r="S326" i="5"/>
  <c r="S39" i="5"/>
  <c r="R273" i="5"/>
  <c r="S156" i="5"/>
  <c r="S458" i="5"/>
  <c r="S398" i="5"/>
  <c r="S86" i="5"/>
  <c r="S84" i="5"/>
  <c r="S169" i="5"/>
  <c r="O344" i="5"/>
  <c r="Q344" i="5" s="1"/>
  <c r="O68" i="5"/>
  <c r="Q68" i="5" s="1"/>
  <c r="S130" i="5"/>
  <c r="S106" i="5"/>
  <c r="S46" i="5"/>
  <c r="S455" i="5"/>
  <c r="S419" i="5"/>
  <c r="S167" i="5"/>
  <c r="S229" i="5"/>
  <c r="S346" i="5"/>
  <c r="S113" i="5"/>
  <c r="S37" i="5"/>
  <c r="S314" i="5"/>
  <c r="S134" i="5"/>
  <c r="R12" i="5"/>
  <c r="O12" i="5"/>
  <c r="Q12" i="5" s="1"/>
  <c r="R24" i="5"/>
  <c r="O24" i="5"/>
  <c r="Q24" i="5" s="1"/>
  <c r="R453" i="5"/>
  <c r="O453" i="5"/>
  <c r="Q453" i="5" s="1"/>
  <c r="O429" i="5"/>
  <c r="Q429" i="5" s="1"/>
  <c r="R429" i="5"/>
  <c r="O417" i="5"/>
  <c r="Q417" i="5" s="1"/>
  <c r="R417" i="5"/>
  <c r="O405" i="5"/>
  <c r="Q405" i="5" s="1"/>
  <c r="R405" i="5"/>
  <c r="O393" i="5"/>
  <c r="Q393" i="5" s="1"/>
  <c r="R393" i="5"/>
  <c r="O381" i="5"/>
  <c r="Q381" i="5" s="1"/>
  <c r="R381" i="5"/>
  <c r="R369" i="5"/>
  <c r="O369" i="5"/>
  <c r="Q369" i="5" s="1"/>
  <c r="R357" i="5"/>
  <c r="O357" i="5"/>
  <c r="Q357" i="5" s="1"/>
  <c r="R345" i="5"/>
  <c r="O345" i="5"/>
  <c r="Q345" i="5" s="1"/>
  <c r="O333" i="5"/>
  <c r="Q333" i="5" s="1"/>
  <c r="R333" i="5"/>
  <c r="O321" i="5"/>
  <c r="Q321" i="5" s="1"/>
  <c r="R321" i="5"/>
  <c r="R309" i="5"/>
  <c r="O309" i="5"/>
  <c r="Q309" i="5" s="1"/>
  <c r="O297" i="5"/>
  <c r="Q297" i="5" s="1"/>
  <c r="R297" i="5"/>
  <c r="O285" i="5"/>
  <c r="Q285" i="5" s="1"/>
  <c r="R285" i="5"/>
  <c r="R261" i="5"/>
  <c r="O261" i="5"/>
  <c r="Q261" i="5" s="1"/>
  <c r="R249" i="5"/>
  <c r="O249" i="5"/>
  <c r="Q249" i="5" s="1"/>
  <c r="O237" i="5"/>
  <c r="Q237" i="5" s="1"/>
  <c r="R237" i="5"/>
  <c r="O225" i="5"/>
  <c r="Q225" i="5" s="1"/>
  <c r="R225" i="5"/>
  <c r="O213" i="5"/>
  <c r="Q213" i="5" s="1"/>
  <c r="R213" i="5"/>
  <c r="O201" i="5"/>
  <c r="Q201" i="5" s="1"/>
  <c r="R201" i="5"/>
  <c r="R189" i="5"/>
  <c r="O189" i="5"/>
  <c r="Q189" i="5" s="1"/>
  <c r="R177" i="5"/>
  <c r="O177" i="5"/>
  <c r="Q177" i="5" s="1"/>
  <c r="O165" i="5"/>
  <c r="Q165" i="5" s="1"/>
  <c r="R165" i="5"/>
  <c r="O153" i="5"/>
  <c r="Q153" i="5" s="1"/>
  <c r="R153" i="5"/>
  <c r="O141" i="5"/>
  <c r="Q141" i="5" s="1"/>
  <c r="R141" i="5"/>
  <c r="O129" i="5"/>
  <c r="Q129" i="5" s="1"/>
  <c r="R129" i="5"/>
  <c r="R117" i="5"/>
  <c r="O117" i="5"/>
  <c r="Q117" i="5" s="1"/>
  <c r="R105" i="5"/>
  <c r="O105" i="5"/>
  <c r="Q105" i="5" s="1"/>
  <c r="O93" i="5"/>
  <c r="Q93" i="5" s="1"/>
  <c r="R93" i="5"/>
  <c r="O81" i="5"/>
  <c r="Q81" i="5" s="1"/>
  <c r="R81" i="5"/>
  <c r="O69" i="5"/>
  <c r="Q69" i="5" s="1"/>
  <c r="R69" i="5"/>
  <c r="O57" i="5"/>
  <c r="Q57" i="5" s="1"/>
  <c r="R57" i="5"/>
  <c r="O45" i="5"/>
  <c r="Q45" i="5" s="1"/>
  <c r="R45" i="5"/>
  <c r="O33" i="5"/>
  <c r="Q33" i="5" s="1"/>
  <c r="R33" i="5"/>
  <c r="O13" i="5"/>
  <c r="Q13" i="5" s="1"/>
  <c r="R13" i="5"/>
  <c r="R428" i="5"/>
  <c r="O428" i="5"/>
  <c r="Q428" i="5" s="1"/>
  <c r="R356" i="5"/>
  <c r="O356" i="5"/>
  <c r="Q356" i="5" s="1"/>
  <c r="O320" i="5"/>
  <c r="Q320" i="5" s="1"/>
  <c r="R320" i="5"/>
  <c r="R248" i="5"/>
  <c r="O248" i="5"/>
  <c r="Q248" i="5" s="1"/>
  <c r="R188" i="5"/>
  <c r="O188" i="5"/>
  <c r="Q188" i="5" s="1"/>
  <c r="R140" i="5"/>
  <c r="O140" i="5"/>
  <c r="Q140" i="5" s="1"/>
  <c r="R104" i="5"/>
  <c r="O104" i="5"/>
  <c r="Q104" i="5" s="1"/>
  <c r="O56" i="5"/>
  <c r="Q56" i="5" s="1"/>
  <c r="R56" i="5"/>
  <c r="S413" i="5"/>
  <c r="S196" i="5"/>
  <c r="S440" i="5"/>
  <c r="R272" i="5"/>
  <c r="O272" i="5"/>
  <c r="Q272" i="5" s="1"/>
  <c r="R224" i="5"/>
  <c r="O224" i="5"/>
  <c r="Q224" i="5" s="1"/>
  <c r="R200" i="5"/>
  <c r="O200" i="5"/>
  <c r="Q200" i="5" s="1"/>
  <c r="R164" i="5"/>
  <c r="O164" i="5"/>
  <c r="Q164" i="5" s="1"/>
  <c r="R116" i="5"/>
  <c r="O116" i="5"/>
  <c r="Q116" i="5" s="1"/>
  <c r="S438" i="5"/>
  <c r="S258" i="5"/>
  <c r="S186" i="5"/>
  <c r="R235" i="5"/>
  <c r="O440" i="5"/>
  <c r="Q440" i="5" s="1"/>
  <c r="S307" i="5"/>
  <c r="R452" i="5"/>
  <c r="O452" i="5"/>
  <c r="Q452" i="5" s="1"/>
  <c r="O404" i="5"/>
  <c r="Q404" i="5" s="1"/>
  <c r="R404" i="5"/>
  <c r="R296" i="5"/>
  <c r="O296" i="5"/>
  <c r="Q296" i="5" s="1"/>
  <c r="R260" i="5"/>
  <c r="O260" i="5"/>
  <c r="Q260" i="5" s="1"/>
  <c r="R212" i="5"/>
  <c r="O212" i="5"/>
  <c r="Q212" i="5" s="1"/>
  <c r="R152" i="5"/>
  <c r="O152" i="5"/>
  <c r="Q152" i="5" s="1"/>
  <c r="R128" i="5"/>
  <c r="O128" i="5"/>
  <c r="Q128" i="5" s="1"/>
  <c r="R92" i="5"/>
  <c r="O92" i="5"/>
  <c r="Q92" i="5" s="1"/>
  <c r="R80" i="5"/>
  <c r="O80" i="5"/>
  <c r="Q80" i="5" s="1"/>
  <c r="R44" i="5"/>
  <c r="O44" i="5"/>
  <c r="Q44" i="5" s="1"/>
  <c r="R308" i="5"/>
  <c r="S366" i="5"/>
  <c r="S342" i="5"/>
  <c r="S282" i="5"/>
  <c r="S222" i="5"/>
  <c r="R367" i="5"/>
  <c r="R199" i="5"/>
  <c r="R91" i="5"/>
  <c r="S400" i="5"/>
  <c r="S172" i="5"/>
  <c r="S100" i="5"/>
  <c r="S257" i="5"/>
  <c r="S78" i="5"/>
  <c r="S193" i="5"/>
  <c r="R415" i="5"/>
  <c r="R355" i="5"/>
  <c r="R247" i="5"/>
  <c r="O247" i="5"/>
  <c r="Q247" i="5" s="1"/>
  <c r="R139" i="5"/>
  <c r="R55" i="5"/>
  <c r="S302" i="5"/>
  <c r="R210" i="5"/>
  <c r="S336" i="5"/>
  <c r="S109" i="5"/>
  <c r="R401" i="5"/>
  <c r="O353" i="5"/>
  <c r="Q353" i="5" s="1"/>
  <c r="R353" i="5"/>
  <c r="R281" i="5"/>
  <c r="R101" i="5"/>
  <c r="S375" i="5"/>
  <c r="R363" i="5"/>
  <c r="O363" i="5"/>
  <c r="Q363" i="5" s="1"/>
  <c r="S255" i="5"/>
  <c r="R231" i="5"/>
  <c r="O231" i="5"/>
  <c r="Q231" i="5" s="1"/>
  <c r="R219" i="5"/>
  <c r="O219" i="5"/>
  <c r="Q219" i="5" s="1"/>
  <c r="S135" i="5"/>
  <c r="S87" i="5"/>
  <c r="S27" i="5"/>
  <c r="O243" i="5"/>
  <c r="Q243" i="5" s="1"/>
  <c r="R19" i="5"/>
  <c r="R434" i="5"/>
  <c r="O434" i="5"/>
  <c r="Q434" i="5" s="1"/>
  <c r="O362" i="5"/>
  <c r="Q362" i="5" s="1"/>
  <c r="R290" i="5"/>
  <c r="O290" i="5"/>
  <c r="Q290" i="5" s="1"/>
  <c r="R254" i="5"/>
  <c r="R230" i="5"/>
  <c r="O230" i="5"/>
  <c r="Q230" i="5" s="1"/>
  <c r="R194" i="5"/>
  <c r="R158" i="5"/>
  <c r="O110" i="5"/>
  <c r="Q110" i="5" s="1"/>
  <c r="R74" i="5"/>
  <c r="O74" i="5"/>
  <c r="Q74" i="5" s="1"/>
  <c r="O10" i="5"/>
  <c r="Q10" i="5" s="1"/>
  <c r="R10" i="5"/>
  <c r="O22" i="5"/>
  <c r="Q22" i="5" s="1"/>
  <c r="R22" i="5"/>
  <c r="S431" i="5"/>
  <c r="O407" i="5"/>
  <c r="Q407" i="5" s="1"/>
  <c r="R407" i="5"/>
  <c r="R371" i="5"/>
  <c r="O371" i="5"/>
  <c r="Q371" i="5" s="1"/>
  <c r="S347" i="5"/>
  <c r="R335" i="5"/>
  <c r="O335" i="5"/>
  <c r="Q335" i="5" s="1"/>
  <c r="S323" i="5"/>
  <c r="S275" i="5"/>
  <c r="R263" i="5"/>
  <c r="O263" i="5"/>
  <c r="Q263" i="5" s="1"/>
  <c r="O251" i="5"/>
  <c r="Q251" i="5" s="1"/>
  <c r="S227" i="5"/>
  <c r="O215" i="5"/>
  <c r="Q215" i="5" s="1"/>
  <c r="R191" i="5"/>
  <c r="O191" i="5"/>
  <c r="Q191" i="5" s="1"/>
  <c r="S179" i="5"/>
  <c r="S155" i="5"/>
  <c r="S131" i="5"/>
  <c r="R119" i="5"/>
  <c r="O119" i="5"/>
  <c r="Q119" i="5" s="1"/>
  <c r="R95" i="5"/>
  <c r="O95" i="5"/>
  <c r="Q95" i="5" s="1"/>
  <c r="S59" i="5"/>
  <c r="N463" i="5"/>
  <c r="O419" i="5"/>
  <c r="Q419" i="5" s="1"/>
  <c r="O398" i="5"/>
  <c r="Q398" i="5" s="1"/>
  <c r="O375" i="5"/>
  <c r="Q375" i="5" s="1"/>
  <c r="O351" i="5"/>
  <c r="Q351" i="5" s="1"/>
  <c r="O328" i="5"/>
  <c r="Q328" i="5" s="1"/>
  <c r="O281" i="5"/>
  <c r="Q281" i="5" s="1"/>
  <c r="O239" i="5"/>
  <c r="Q239" i="5" s="1"/>
  <c r="O99" i="5"/>
  <c r="Q99" i="5" s="1"/>
  <c r="R445" i="5"/>
  <c r="R280" i="5"/>
  <c r="R38" i="5"/>
  <c r="S14" i="5"/>
  <c r="R379" i="5"/>
  <c r="R271" i="5"/>
  <c r="R151" i="5"/>
  <c r="R67" i="5"/>
  <c r="O67" i="5"/>
  <c r="Q67" i="5" s="1"/>
  <c r="S406" i="5"/>
  <c r="R414" i="5"/>
  <c r="R329" i="5"/>
  <c r="R245" i="5"/>
  <c r="R161" i="5"/>
  <c r="O161" i="5"/>
  <c r="Q161" i="5" s="1"/>
  <c r="R65" i="5"/>
  <c r="O271" i="5"/>
  <c r="Q271" i="5" s="1"/>
  <c r="R18" i="5"/>
  <c r="R291" i="5"/>
  <c r="O291" i="5"/>
  <c r="Q291" i="5" s="1"/>
  <c r="S63" i="5"/>
  <c r="O199" i="5"/>
  <c r="Q199" i="5" s="1"/>
  <c r="O63" i="5"/>
  <c r="Q63" i="5" s="1"/>
  <c r="S430" i="5"/>
  <c r="S253" i="5"/>
  <c r="S11" i="5"/>
  <c r="S23" i="5"/>
  <c r="O454" i="5"/>
  <c r="Q454" i="5" s="1"/>
  <c r="O442" i="5"/>
  <c r="Q442" i="5" s="1"/>
  <c r="O430" i="5"/>
  <c r="Q430" i="5" s="1"/>
  <c r="O418" i="5"/>
  <c r="Q418" i="5" s="1"/>
  <c r="O406" i="5"/>
  <c r="Q406" i="5" s="1"/>
  <c r="O394" i="5"/>
  <c r="Q394" i="5" s="1"/>
  <c r="R394" i="5"/>
  <c r="O382" i="5"/>
  <c r="Q382" i="5" s="1"/>
  <c r="R382" i="5"/>
  <c r="R370" i="5"/>
  <c r="O370" i="5"/>
  <c r="Q370" i="5" s="1"/>
  <c r="O358" i="5"/>
  <c r="Q358" i="5" s="1"/>
  <c r="R358" i="5"/>
  <c r="O346" i="5"/>
  <c r="Q346" i="5" s="1"/>
  <c r="O334" i="5"/>
  <c r="Q334" i="5" s="1"/>
  <c r="O322" i="5"/>
  <c r="Q322" i="5" s="1"/>
  <c r="R322" i="5"/>
  <c r="O310" i="5"/>
  <c r="Q310" i="5" s="1"/>
  <c r="O298" i="5"/>
  <c r="Q298" i="5" s="1"/>
  <c r="R298" i="5"/>
  <c r="O286" i="5"/>
  <c r="Q286" i="5" s="1"/>
  <c r="O274" i="5"/>
  <c r="Q274" i="5" s="1"/>
  <c r="R274" i="5"/>
  <c r="R262" i="5"/>
  <c r="O262" i="5"/>
  <c r="Q262" i="5" s="1"/>
  <c r="O250" i="5"/>
  <c r="Q250" i="5" s="1"/>
  <c r="R250" i="5"/>
  <c r="O238" i="5"/>
  <c r="Q238" i="5" s="1"/>
  <c r="R238" i="5"/>
  <c r="O226" i="5"/>
  <c r="Q226" i="5" s="1"/>
  <c r="R226" i="5"/>
  <c r="O214" i="5"/>
  <c r="Q214" i="5" s="1"/>
  <c r="R214" i="5"/>
  <c r="O202" i="5"/>
  <c r="Q202" i="5" s="1"/>
  <c r="R202" i="5"/>
  <c r="R190" i="5"/>
  <c r="O190" i="5"/>
  <c r="Q190" i="5" s="1"/>
  <c r="O178" i="5"/>
  <c r="Q178" i="5" s="1"/>
  <c r="O166" i="5"/>
  <c r="Q166" i="5" s="1"/>
  <c r="R166" i="5"/>
  <c r="O154" i="5"/>
  <c r="Q154" i="5" s="1"/>
  <c r="R154" i="5"/>
  <c r="O142" i="5"/>
  <c r="Q142" i="5" s="1"/>
  <c r="O327" i="5"/>
  <c r="Q327" i="5" s="1"/>
  <c r="O257" i="5"/>
  <c r="Q257" i="5" s="1"/>
  <c r="O51" i="5"/>
  <c r="Q51" i="5" s="1"/>
  <c r="R442" i="5"/>
  <c r="R310" i="5"/>
  <c r="R197" i="5"/>
  <c r="S70" i="5"/>
  <c r="S17" i="5"/>
  <c r="R451" i="5"/>
  <c r="R295" i="5"/>
  <c r="R223" i="5"/>
  <c r="R163" i="5"/>
  <c r="O163" i="5"/>
  <c r="Q163" i="5" s="1"/>
  <c r="R43" i="5"/>
  <c r="R402" i="5"/>
  <c r="O402" i="5"/>
  <c r="Q402" i="5" s="1"/>
  <c r="O43" i="5"/>
  <c r="Q43" i="5" s="1"/>
  <c r="R461" i="5"/>
  <c r="R293" i="5"/>
  <c r="R89" i="5"/>
  <c r="O89" i="5"/>
  <c r="Q89" i="5" s="1"/>
  <c r="R41" i="5"/>
  <c r="O41" i="5"/>
  <c r="Q41" i="5" s="1"/>
  <c r="O65" i="5"/>
  <c r="Q65" i="5" s="1"/>
  <c r="R221" i="5"/>
  <c r="S178" i="5"/>
  <c r="S142" i="5"/>
  <c r="S107" i="5"/>
  <c r="M463" i="5"/>
  <c r="R5" i="5"/>
  <c r="R460" i="5"/>
  <c r="R448" i="5"/>
  <c r="O448" i="5"/>
  <c r="Q448" i="5" s="1"/>
  <c r="R436" i="5"/>
  <c r="R424" i="5"/>
  <c r="O424" i="5"/>
  <c r="Q424" i="5" s="1"/>
  <c r="R388" i="5"/>
  <c r="O388" i="5"/>
  <c r="Q388" i="5" s="1"/>
  <c r="O376" i="5"/>
  <c r="Q376" i="5" s="1"/>
  <c r="R376" i="5"/>
  <c r="R352" i="5"/>
  <c r="O352" i="5"/>
  <c r="Q352" i="5" s="1"/>
  <c r="R316" i="5"/>
  <c r="O316" i="5"/>
  <c r="Q316" i="5" s="1"/>
  <c r="R304" i="5"/>
  <c r="O304" i="5"/>
  <c r="Q304" i="5" s="1"/>
  <c r="R292" i="5"/>
  <c r="R268" i="5"/>
  <c r="O268" i="5"/>
  <c r="Q268" i="5" s="1"/>
  <c r="R232" i="5"/>
  <c r="O232" i="5"/>
  <c r="Q232" i="5" s="1"/>
  <c r="R220" i="5"/>
  <c r="O196" i="5"/>
  <c r="Q196" i="5" s="1"/>
  <c r="R184" i="5"/>
  <c r="R160" i="5"/>
  <c r="O160" i="5"/>
  <c r="Q160" i="5" s="1"/>
  <c r="R148" i="5"/>
  <c r="O148" i="5"/>
  <c r="Q148" i="5" s="1"/>
  <c r="R124" i="5"/>
  <c r="R88" i="5"/>
  <c r="O88" i="5"/>
  <c r="Q88" i="5" s="1"/>
  <c r="R76" i="5"/>
  <c r="O76" i="5"/>
  <c r="Q76" i="5" s="1"/>
  <c r="R64" i="5"/>
  <c r="R52" i="5"/>
  <c r="R40" i="5"/>
  <c r="O40" i="5"/>
  <c r="Q40" i="5" s="1"/>
  <c r="R28" i="5"/>
  <c r="O451" i="5"/>
  <c r="Q451" i="5" s="1"/>
  <c r="O314" i="5"/>
  <c r="Q314" i="5" s="1"/>
  <c r="O293" i="5"/>
  <c r="Q293" i="5" s="1"/>
  <c r="O244" i="5"/>
  <c r="Q244" i="5" s="1"/>
  <c r="O223" i="5"/>
  <c r="Q223" i="5" s="1"/>
  <c r="O134" i="5"/>
  <c r="Q134" i="5" s="1"/>
  <c r="O64" i="5"/>
  <c r="Q64" i="5" s="1"/>
  <c r="O15" i="5"/>
  <c r="Q15" i="5" s="1"/>
  <c r="S432" i="5"/>
  <c r="S216" i="5"/>
  <c r="R173" i="5"/>
  <c r="R53" i="5"/>
  <c r="S412" i="5"/>
  <c r="S71" i="5"/>
  <c r="R427" i="5"/>
  <c r="R331" i="5"/>
  <c r="R187" i="5"/>
  <c r="R462" i="5"/>
  <c r="O462" i="5"/>
  <c r="Q462" i="5" s="1"/>
  <c r="R319" i="5"/>
  <c r="O319" i="5"/>
  <c r="Q319" i="5" s="1"/>
  <c r="R175" i="5"/>
  <c r="O175" i="5"/>
  <c r="Q175" i="5" s="1"/>
  <c r="R79" i="5"/>
  <c r="S110" i="5"/>
  <c r="R426" i="5"/>
  <c r="R125" i="5"/>
  <c r="R391" i="5"/>
  <c r="O391" i="5"/>
  <c r="Q391" i="5" s="1"/>
  <c r="R115" i="5"/>
  <c r="R103" i="5"/>
  <c r="O103" i="5"/>
  <c r="Q103" i="5" s="1"/>
  <c r="R31" i="5"/>
  <c r="O31" i="5"/>
  <c r="Q31" i="5" s="1"/>
  <c r="R450" i="5"/>
  <c r="R425" i="5"/>
  <c r="R317" i="5"/>
  <c r="O317" i="5"/>
  <c r="Q317" i="5" s="1"/>
  <c r="R269" i="5"/>
  <c r="R233" i="5"/>
  <c r="O233" i="5"/>
  <c r="Q233" i="5" s="1"/>
  <c r="R185" i="5"/>
  <c r="R29" i="5"/>
  <c r="R423" i="5"/>
  <c r="O423" i="5"/>
  <c r="Q423" i="5" s="1"/>
  <c r="R111" i="5"/>
  <c r="O111" i="5"/>
  <c r="Q111" i="5" s="1"/>
  <c r="S51" i="5"/>
  <c r="O339" i="5"/>
  <c r="Q339" i="5" s="1"/>
  <c r="O14" i="5"/>
  <c r="Q14" i="5" s="1"/>
  <c r="S215" i="5"/>
  <c r="R410" i="5"/>
  <c r="R374" i="5"/>
  <c r="R350" i="5"/>
  <c r="O302" i="5"/>
  <c r="Q302" i="5" s="1"/>
  <c r="R218" i="5"/>
  <c r="O218" i="5"/>
  <c r="Q218" i="5" s="1"/>
  <c r="R98" i="5"/>
  <c r="R62" i="5"/>
  <c r="O62" i="5"/>
  <c r="Q62" i="5" s="1"/>
  <c r="O447" i="5"/>
  <c r="Q447" i="5" s="1"/>
  <c r="O401" i="5"/>
  <c r="Q401" i="5" s="1"/>
  <c r="O331" i="5"/>
  <c r="Q331" i="5" s="1"/>
  <c r="O242" i="5"/>
  <c r="Q242" i="5" s="1"/>
  <c r="S399" i="5"/>
  <c r="R8" i="5"/>
  <c r="O8" i="5"/>
  <c r="Q8" i="5" s="1"/>
  <c r="R20" i="5"/>
  <c r="S168" i="5"/>
  <c r="S144" i="5"/>
  <c r="S120" i="5"/>
  <c r="S72" i="5"/>
  <c r="R421" i="5"/>
  <c r="O421" i="5"/>
  <c r="Q421" i="5" s="1"/>
  <c r="R409" i="5"/>
  <c r="R397" i="5"/>
  <c r="R361" i="5"/>
  <c r="O349" i="5"/>
  <c r="Q349" i="5" s="1"/>
  <c r="R349" i="5"/>
  <c r="R337" i="5"/>
  <c r="O337" i="5"/>
  <c r="Q337" i="5" s="1"/>
  <c r="R325" i="5"/>
  <c r="R289" i="5"/>
  <c r="R277" i="5"/>
  <c r="O277" i="5"/>
  <c r="Q277" i="5" s="1"/>
  <c r="R265" i="5"/>
  <c r="R241" i="5"/>
  <c r="R217" i="5"/>
  <c r="R205" i="5"/>
  <c r="O205" i="5"/>
  <c r="Q205" i="5" s="1"/>
  <c r="R181" i="5"/>
  <c r="O181" i="5"/>
  <c r="Q181" i="5" s="1"/>
  <c r="R145" i="5"/>
  <c r="O145" i="5"/>
  <c r="Q145" i="5" s="1"/>
  <c r="R133" i="5"/>
  <c r="O133" i="5"/>
  <c r="Q133" i="5" s="1"/>
  <c r="R97" i="5"/>
  <c r="R73" i="5"/>
  <c r="R61" i="5"/>
  <c r="O61" i="5"/>
  <c r="Q61" i="5" s="1"/>
  <c r="R49" i="5"/>
  <c r="R25" i="5"/>
  <c r="O25" i="5"/>
  <c r="Q25" i="5" s="1"/>
  <c r="O426" i="5"/>
  <c r="Q426" i="5" s="1"/>
  <c r="O379" i="5"/>
  <c r="Q379" i="5" s="1"/>
  <c r="O311" i="5"/>
  <c r="Q311" i="5" s="1"/>
  <c r="O241" i="5"/>
  <c r="Q241" i="5" s="1"/>
  <c r="O220" i="5"/>
  <c r="Q220" i="5" s="1"/>
  <c r="O194" i="5"/>
  <c r="Q194" i="5" s="1"/>
  <c r="O171" i="5"/>
  <c r="Q171" i="5" s="1"/>
  <c r="O124" i="5"/>
  <c r="Q124" i="5" s="1"/>
  <c r="O101" i="5"/>
  <c r="Q101" i="5" s="1"/>
  <c r="R283" i="5"/>
  <c r="S112" i="5"/>
  <c r="R403" i="5"/>
  <c r="O403" i="5"/>
  <c r="Q403" i="5" s="1"/>
  <c r="R343" i="5"/>
  <c r="R211" i="5"/>
  <c r="O127" i="5"/>
  <c r="Q127" i="5" s="1"/>
  <c r="R127" i="5"/>
  <c r="R259" i="5"/>
  <c r="R378" i="5"/>
  <c r="R66" i="5"/>
  <c r="O295" i="5"/>
  <c r="Q295" i="5" s="1"/>
  <c r="R449" i="5"/>
  <c r="O449" i="5"/>
  <c r="Q449" i="5" s="1"/>
  <c r="O377" i="5"/>
  <c r="Q377" i="5" s="1"/>
  <c r="R377" i="5"/>
  <c r="R305" i="5"/>
  <c r="O305" i="5"/>
  <c r="Q305" i="5" s="1"/>
  <c r="R209" i="5"/>
  <c r="R137" i="5"/>
  <c r="R77" i="5"/>
  <c r="O77" i="5"/>
  <c r="Q77" i="5" s="1"/>
  <c r="O245" i="5"/>
  <c r="Q245" i="5" s="1"/>
  <c r="R6" i="5"/>
  <c r="O6" i="5"/>
  <c r="Q6" i="5" s="1"/>
  <c r="R435" i="5"/>
  <c r="O435" i="5"/>
  <c r="Q435" i="5" s="1"/>
  <c r="R387" i="5"/>
  <c r="O387" i="5"/>
  <c r="Q387" i="5" s="1"/>
  <c r="S339" i="5"/>
  <c r="S315" i="5"/>
  <c r="R267" i="5"/>
  <c r="O267" i="5"/>
  <c r="Q267" i="5" s="1"/>
  <c r="S243" i="5"/>
  <c r="R147" i="5"/>
  <c r="O147" i="5"/>
  <c r="Q147" i="5" s="1"/>
  <c r="R75" i="5"/>
  <c r="O75" i="5"/>
  <c r="Q75" i="5" s="1"/>
  <c r="S457" i="5"/>
  <c r="S459" i="5"/>
  <c r="S303" i="5"/>
  <c r="R7" i="5"/>
  <c r="O7" i="5"/>
  <c r="Q7" i="5" s="1"/>
  <c r="R446" i="5"/>
  <c r="R422" i="5"/>
  <c r="O422" i="5"/>
  <c r="Q422" i="5" s="1"/>
  <c r="O386" i="5"/>
  <c r="Q386" i="5" s="1"/>
  <c r="O338" i="5"/>
  <c r="Q338" i="5" s="1"/>
  <c r="R266" i="5"/>
  <c r="O266" i="5"/>
  <c r="Q266" i="5" s="1"/>
  <c r="R206" i="5"/>
  <c r="R182" i="5"/>
  <c r="O182" i="5"/>
  <c r="Q182" i="5" s="1"/>
  <c r="R146" i="5"/>
  <c r="O146" i="5"/>
  <c r="Q146" i="5" s="1"/>
  <c r="R122" i="5"/>
  <c r="R26" i="5"/>
  <c r="O26" i="5"/>
  <c r="Q26" i="5" s="1"/>
  <c r="O427" i="5"/>
  <c r="Q427" i="5" s="1"/>
  <c r="O195" i="5"/>
  <c r="Q195" i="5" s="1"/>
  <c r="O151" i="5"/>
  <c r="Q151" i="5" s="1"/>
  <c r="O125" i="5"/>
  <c r="Q125" i="5" s="1"/>
  <c r="O55" i="5"/>
  <c r="Q55" i="5" s="1"/>
  <c r="S456" i="5"/>
  <c r="S360" i="5"/>
  <c r="S251" i="5"/>
  <c r="R170" i="5"/>
  <c r="R9" i="5"/>
  <c r="O9" i="5"/>
  <c r="Q9" i="5" s="1"/>
  <c r="O21" i="5"/>
  <c r="Q21" i="5" s="1"/>
  <c r="R21" i="5"/>
  <c r="S35" i="5"/>
  <c r="O456" i="5"/>
  <c r="Q456" i="5" s="1"/>
  <c r="R444" i="5"/>
  <c r="O420" i="5"/>
  <c r="Q420" i="5" s="1"/>
  <c r="R408" i="5"/>
  <c r="O408" i="5"/>
  <c r="Q408" i="5" s="1"/>
  <c r="R396" i="5"/>
  <c r="R384" i="5"/>
  <c r="R372" i="5"/>
  <c r="O372" i="5"/>
  <c r="Q372" i="5" s="1"/>
  <c r="R348" i="5"/>
  <c r="O348" i="5"/>
  <c r="Q348" i="5" s="1"/>
  <c r="O336" i="5"/>
  <c r="Q336" i="5" s="1"/>
  <c r="R324" i="5"/>
  <c r="R312" i="5"/>
  <c r="O300" i="5"/>
  <c r="Q300" i="5" s="1"/>
  <c r="R300" i="5"/>
  <c r="R288" i="5"/>
  <c r="R276" i="5"/>
  <c r="O276" i="5"/>
  <c r="Q276" i="5" s="1"/>
  <c r="R252" i="5"/>
  <c r="O252" i="5"/>
  <c r="Q252" i="5" s="1"/>
  <c r="R240" i="5"/>
  <c r="R204" i="5"/>
  <c r="R180" i="5"/>
  <c r="R132" i="5"/>
  <c r="R108" i="5"/>
  <c r="O425" i="5"/>
  <c r="Q425" i="5" s="1"/>
  <c r="O399" i="5"/>
  <c r="Q399" i="5" s="1"/>
  <c r="O355" i="5"/>
  <c r="Q355" i="5" s="1"/>
  <c r="O329" i="5"/>
  <c r="Q329" i="5" s="1"/>
  <c r="O240" i="5"/>
  <c r="Q240" i="5" s="1"/>
  <c r="O217" i="5"/>
  <c r="Q217" i="5" s="1"/>
  <c r="O123" i="5"/>
  <c r="Q123" i="5" s="1"/>
  <c r="O79" i="5"/>
  <c r="Q79" i="5" s="1"/>
  <c r="O11" i="5"/>
  <c r="Q11" i="5" s="1"/>
  <c r="R454" i="5"/>
  <c r="R418" i="5"/>
  <c r="R386" i="5"/>
  <c r="R390" i="5"/>
  <c r="O390" i="5"/>
  <c r="Q390" i="5" s="1"/>
  <c r="R330" i="5"/>
  <c r="R318" i="5"/>
  <c r="O318" i="5"/>
  <c r="Q318" i="5" s="1"/>
  <c r="R306" i="5"/>
  <c r="R270" i="5"/>
  <c r="R246" i="5"/>
  <c r="O246" i="5"/>
  <c r="Q246" i="5" s="1"/>
  <c r="R234" i="5"/>
  <c r="R174" i="5"/>
  <c r="O174" i="5"/>
  <c r="Q174" i="5" s="1"/>
  <c r="R162" i="5"/>
  <c r="R102" i="5"/>
  <c r="O102" i="5"/>
  <c r="Q102" i="5" s="1"/>
  <c r="R90" i="5"/>
  <c r="R54" i="5"/>
  <c r="R42" i="5"/>
  <c r="R30" i="5"/>
  <c r="O30" i="5"/>
  <c r="Q30" i="5" s="1"/>
  <c r="R126" i="5"/>
  <c r="O162" i="5"/>
  <c r="Q162" i="5" s="1"/>
  <c r="O130" i="5"/>
  <c r="Q130" i="5" s="1"/>
  <c r="R118" i="5"/>
  <c r="O118" i="5"/>
  <c r="Q118" i="5" s="1"/>
  <c r="O106" i="5"/>
  <c r="Q106" i="5" s="1"/>
  <c r="O94" i="5"/>
  <c r="Q94" i="5" s="1"/>
  <c r="R94" i="5"/>
  <c r="O82" i="5"/>
  <c r="Q82" i="5" s="1"/>
  <c r="O70" i="5"/>
  <c r="Q70" i="5" s="1"/>
  <c r="O58" i="5"/>
  <c r="Q58" i="5" s="1"/>
  <c r="R58" i="5"/>
  <c r="O46" i="5"/>
  <c r="Q46" i="5" s="1"/>
  <c r="R34" i="5"/>
  <c r="O34" i="5"/>
  <c r="Q34" i="5" s="1"/>
  <c r="R60" i="5"/>
  <c r="R48" i="5"/>
  <c r="R36" i="5"/>
  <c r="O5" i="5"/>
  <c r="P23" i="1"/>
  <c r="R23" i="1" s="1"/>
  <c r="P15" i="1"/>
  <c r="R15" i="1" s="1"/>
  <c r="P12" i="1"/>
  <c r="R12" i="1" s="1"/>
  <c r="P10" i="1"/>
  <c r="R10" i="1" s="1"/>
  <c r="P7" i="1"/>
  <c r="R7" i="1" s="1"/>
  <c r="P24" i="1"/>
  <c r="R24" i="1" s="1"/>
  <c r="O25" i="1"/>
  <c r="P6" i="1"/>
  <c r="R6" i="1" s="1"/>
  <c r="U10" i="1"/>
  <c r="U9" i="1"/>
  <c r="U7" i="1"/>
  <c r="P20" i="1"/>
  <c r="R20" i="1" s="1"/>
  <c r="P11" i="1"/>
  <c r="R11" i="1" s="1"/>
  <c r="U22" i="1"/>
  <c r="U14" i="1"/>
  <c r="U6" i="1"/>
  <c r="U17" i="1"/>
  <c r="P22" i="1"/>
  <c r="R22" i="1" s="1"/>
  <c r="P13" i="1"/>
  <c r="R13" i="1" s="1"/>
  <c r="P19" i="1"/>
  <c r="R19" i="1" s="1"/>
  <c r="N25" i="1"/>
  <c r="U13" i="1"/>
  <c r="U24" i="1"/>
  <c r="U16" i="1"/>
  <c r="U23" i="1"/>
  <c r="P18" i="1"/>
  <c r="R18" i="1" s="1"/>
  <c r="P9" i="1"/>
  <c r="R9" i="1" s="1"/>
  <c r="U20" i="1"/>
  <c r="U12" i="1"/>
  <c r="U18" i="1"/>
  <c r="P14" i="1"/>
  <c r="R14" i="1" s="1"/>
  <c r="U5" i="1"/>
  <c r="U8" i="1"/>
  <c r="P21" i="1"/>
  <c r="R21" i="1" s="1"/>
  <c r="U15" i="1"/>
  <c r="U21" i="1"/>
  <c r="P5" i="1"/>
  <c r="R5" i="1" s="1"/>
  <c r="P16" i="1"/>
  <c r="R16" i="1" s="1"/>
  <c r="P8" i="1"/>
  <c r="R8" i="1" s="1"/>
  <c r="U19" i="1"/>
  <c r="U11" i="1"/>
  <c r="P17" i="1"/>
  <c r="R17" i="1" s="1"/>
  <c r="T35" i="5" l="1"/>
  <c r="T360" i="5"/>
  <c r="T328" i="5"/>
  <c r="T340" i="5"/>
  <c r="T243" i="5"/>
  <c r="T459" i="5"/>
  <c r="T133" i="5"/>
  <c r="S133" i="5"/>
  <c r="T232" i="5"/>
  <c r="S232" i="5"/>
  <c r="S451" i="5"/>
  <c r="T451" i="5"/>
  <c r="T198" i="5"/>
  <c r="S54" i="5"/>
  <c r="T54" i="5"/>
  <c r="T457" i="5"/>
  <c r="T267" i="5"/>
  <c r="S267" i="5"/>
  <c r="T301" i="5"/>
  <c r="T337" i="5"/>
  <c r="S337" i="5"/>
  <c r="T144" i="5"/>
  <c r="S29" i="5"/>
  <c r="T29" i="5"/>
  <c r="T103" i="5"/>
  <c r="S103" i="5"/>
  <c r="T175" i="5"/>
  <c r="S175" i="5"/>
  <c r="T171" i="5"/>
  <c r="T124" i="5"/>
  <c r="S124" i="5"/>
  <c r="T292" i="5"/>
  <c r="S292" i="5"/>
  <c r="T424" i="5"/>
  <c r="S424" i="5"/>
  <c r="T264" i="5"/>
  <c r="T143" i="5"/>
  <c r="S154" i="5"/>
  <c r="T154" i="5"/>
  <c r="T430" i="5"/>
  <c r="T65" i="5"/>
  <c r="S65" i="5"/>
  <c r="S271" i="5"/>
  <c r="T271" i="5"/>
  <c r="S95" i="5"/>
  <c r="T95" i="5"/>
  <c r="T158" i="5"/>
  <c r="S158" i="5"/>
  <c r="T27" i="5"/>
  <c r="T101" i="5"/>
  <c r="S101" i="5"/>
  <c r="T78" i="5"/>
  <c r="T400" i="5"/>
  <c r="T222" i="5"/>
  <c r="T344" i="5"/>
  <c r="T68" i="5"/>
  <c r="S33" i="5"/>
  <c r="T33" i="5"/>
  <c r="T333" i="5"/>
  <c r="S333" i="5"/>
  <c r="T405" i="5"/>
  <c r="S405" i="5"/>
  <c r="T32" i="5"/>
  <c r="S273" i="5"/>
  <c r="T273" i="5"/>
  <c r="T289" i="5"/>
  <c r="S289" i="5"/>
  <c r="T303" i="5"/>
  <c r="T338" i="5"/>
  <c r="S76" i="5"/>
  <c r="T76" i="5"/>
  <c r="T89" i="5"/>
  <c r="S89" i="5"/>
  <c r="T214" i="5"/>
  <c r="S214" i="5"/>
  <c r="T399" i="5"/>
  <c r="T210" i="5"/>
  <c r="S210" i="5"/>
  <c r="T94" i="5"/>
  <c r="S94" i="5"/>
  <c r="S90" i="5"/>
  <c r="T90" i="5"/>
  <c r="S318" i="5"/>
  <c r="T318" i="5"/>
  <c r="S252" i="5"/>
  <c r="T252" i="5"/>
  <c r="S372" i="5"/>
  <c r="T372" i="5"/>
  <c r="T266" i="5"/>
  <c r="S266" i="5"/>
  <c r="T315" i="5"/>
  <c r="T181" i="5"/>
  <c r="S181" i="5"/>
  <c r="T349" i="5"/>
  <c r="S349" i="5"/>
  <c r="S185" i="5"/>
  <c r="T185" i="5"/>
  <c r="S115" i="5"/>
  <c r="T115" i="5"/>
  <c r="T53" i="5"/>
  <c r="S53" i="5"/>
  <c r="T436" i="5"/>
  <c r="S436" i="5"/>
  <c r="S221" i="5"/>
  <c r="T221" i="5"/>
  <c r="T286" i="5"/>
  <c r="T238" i="5"/>
  <c r="S238" i="5"/>
  <c r="T322" i="5"/>
  <c r="S322" i="5"/>
  <c r="S379" i="5"/>
  <c r="T379" i="5"/>
  <c r="T311" i="5"/>
  <c r="T194" i="5"/>
  <c r="S194" i="5"/>
  <c r="T255" i="5"/>
  <c r="S281" i="5"/>
  <c r="T281" i="5"/>
  <c r="T302" i="5"/>
  <c r="S92" i="5"/>
  <c r="T92" i="5"/>
  <c r="S235" i="5"/>
  <c r="T235" i="5"/>
  <c r="T440" i="5"/>
  <c r="S188" i="5"/>
  <c r="T188" i="5"/>
  <c r="S105" i="5"/>
  <c r="T105" i="5"/>
  <c r="S177" i="5"/>
  <c r="T177" i="5"/>
  <c r="S249" i="5"/>
  <c r="T249" i="5"/>
  <c r="T346" i="5"/>
  <c r="T46" i="5"/>
  <c r="T85" i="5"/>
  <c r="T86" i="5"/>
  <c r="T244" i="5"/>
  <c r="S284" i="5"/>
  <c r="T284" i="5"/>
  <c r="T9" i="5"/>
  <c r="S9" i="5"/>
  <c r="T150" i="5"/>
  <c r="T51" i="5"/>
  <c r="S304" i="5"/>
  <c r="T304" i="5"/>
  <c r="T227" i="5"/>
  <c r="S353" i="5"/>
  <c r="T353" i="5"/>
  <c r="T404" i="5"/>
  <c r="S404" i="5"/>
  <c r="S36" i="5"/>
  <c r="T36" i="5"/>
  <c r="S276" i="5"/>
  <c r="T276" i="5"/>
  <c r="T99" i="5"/>
  <c r="T339" i="5"/>
  <c r="T137" i="5"/>
  <c r="S137" i="5"/>
  <c r="S378" i="5"/>
  <c r="T378" i="5"/>
  <c r="T283" i="5"/>
  <c r="S283" i="5"/>
  <c r="T49" i="5"/>
  <c r="S49" i="5"/>
  <c r="T205" i="5"/>
  <c r="S205" i="5"/>
  <c r="T361" i="5"/>
  <c r="S361" i="5"/>
  <c r="T98" i="5"/>
  <c r="S98" i="5"/>
  <c r="T233" i="5"/>
  <c r="S233" i="5"/>
  <c r="S391" i="5"/>
  <c r="T391" i="5"/>
  <c r="T216" i="5"/>
  <c r="S28" i="5"/>
  <c r="T28" i="5"/>
  <c r="S448" i="5"/>
  <c r="T448" i="5"/>
  <c r="T402" i="5"/>
  <c r="S402" i="5"/>
  <c r="T197" i="5"/>
  <c r="S197" i="5"/>
  <c r="S250" i="5"/>
  <c r="T250" i="5"/>
  <c r="S245" i="5"/>
  <c r="T245" i="5"/>
  <c r="T14" i="5"/>
  <c r="T131" i="5"/>
  <c r="T323" i="5"/>
  <c r="T230" i="5"/>
  <c r="S230" i="5"/>
  <c r="T87" i="5"/>
  <c r="T279" i="5"/>
  <c r="T139" i="5"/>
  <c r="S139" i="5"/>
  <c r="S199" i="5"/>
  <c r="T199" i="5"/>
  <c r="S128" i="5"/>
  <c r="T128" i="5"/>
  <c r="T116" i="5"/>
  <c r="S116" i="5"/>
  <c r="T196" i="5"/>
  <c r="T248" i="5"/>
  <c r="S248" i="5"/>
  <c r="T117" i="5"/>
  <c r="S117" i="5"/>
  <c r="T189" i="5"/>
  <c r="S189" i="5"/>
  <c r="T261" i="5"/>
  <c r="S261" i="5"/>
  <c r="S345" i="5"/>
  <c r="T345" i="5"/>
  <c r="T134" i="5"/>
  <c r="T229" i="5"/>
  <c r="T106" i="5"/>
  <c r="T121" i="5"/>
  <c r="T278" i="5"/>
  <c r="S332" i="5"/>
  <c r="T332" i="5"/>
  <c r="T330" i="5"/>
  <c r="S330" i="5"/>
  <c r="T66" i="5"/>
  <c r="S66" i="5"/>
  <c r="T168" i="5"/>
  <c r="S173" i="5"/>
  <c r="T173" i="5"/>
  <c r="T166" i="5"/>
  <c r="S166" i="5"/>
  <c r="T282" i="5"/>
  <c r="T39" i="5"/>
  <c r="T395" i="5"/>
  <c r="S48" i="5"/>
  <c r="T48" i="5"/>
  <c r="T162" i="5"/>
  <c r="S162" i="5"/>
  <c r="S390" i="5"/>
  <c r="T390" i="5"/>
  <c r="T288" i="5"/>
  <c r="S288" i="5"/>
  <c r="T170" i="5"/>
  <c r="S170" i="5"/>
  <c r="T209" i="5"/>
  <c r="S209" i="5"/>
  <c r="S259" i="5"/>
  <c r="T259" i="5"/>
  <c r="T217" i="5"/>
  <c r="S217" i="5"/>
  <c r="T397" i="5"/>
  <c r="S397" i="5"/>
  <c r="S20" i="5"/>
  <c r="T20" i="5"/>
  <c r="T269" i="5"/>
  <c r="S269" i="5"/>
  <c r="T125" i="5"/>
  <c r="S125" i="5"/>
  <c r="S462" i="5"/>
  <c r="T462" i="5"/>
  <c r="S160" i="5"/>
  <c r="T160" i="5"/>
  <c r="T316" i="5"/>
  <c r="S316" i="5"/>
  <c r="T460" i="5"/>
  <c r="S460" i="5"/>
  <c r="T433" i="5"/>
  <c r="S43" i="5"/>
  <c r="T43" i="5"/>
  <c r="T310" i="5"/>
  <c r="S310" i="5"/>
  <c r="T63" i="5"/>
  <c r="S329" i="5"/>
  <c r="T329" i="5"/>
  <c r="T287" i="5"/>
  <c r="T239" i="5"/>
  <c r="T443" i="5"/>
  <c r="T254" i="5"/>
  <c r="S254" i="5"/>
  <c r="T135" i="5"/>
  <c r="S401" i="5"/>
  <c r="T401" i="5"/>
  <c r="S367" i="5"/>
  <c r="T367" i="5"/>
  <c r="T342" i="5"/>
  <c r="T320" i="5"/>
  <c r="S320" i="5"/>
  <c r="T57" i="5"/>
  <c r="S57" i="5"/>
  <c r="S129" i="5"/>
  <c r="T129" i="5"/>
  <c r="T201" i="5"/>
  <c r="S201" i="5"/>
  <c r="T285" i="5"/>
  <c r="S285" i="5"/>
  <c r="T429" i="5"/>
  <c r="S429" i="5"/>
  <c r="T167" i="5"/>
  <c r="T50" i="5"/>
  <c r="S77" i="5"/>
  <c r="T77" i="5"/>
  <c r="T334" i="5"/>
  <c r="S119" i="5"/>
  <c r="T119" i="5"/>
  <c r="S91" i="5"/>
  <c r="T91" i="5"/>
  <c r="T417" i="5"/>
  <c r="S417" i="5"/>
  <c r="T118" i="5"/>
  <c r="S118" i="5"/>
  <c r="T300" i="5"/>
  <c r="S300" i="5"/>
  <c r="S127" i="5"/>
  <c r="T127" i="5"/>
  <c r="T409" i="5"/>
  <c r="S409" i="5"/>
  <c r="T218" i="5"/>
  <c r="S218" i="5"/>
  <c r="T111" i="5"/>
  <c r="S111" i="5"/>
  <c r="T426" i="5"/>
  <c r="S426" i="5"/>
  <c r="S187" i="5"/>
  <c r="T187" i="5"/>
  <c r="S40" i="5"/>
  <c r="T40" i="5"/>
  <c r="S184" i="5"/>
  <c r="T184" i="5"/>
  <c r="T5" i="5"/>
  <c r="T351" i="5"/>
  <c r="T96" i="5"/>
  <c r="T136" i="5"/>
  <c r="T447" i="5"/>
  <c r="T442" i="5"/>
  <c r="S442" i="5"/>
  <c r="S358" i="5"/>
  <c r="T358" i="5"/>
  <c r="S414" i="5"/>
  <c r="T414" i="5"/>
  <c r="T38" i="5"/>
  <c r="S38" i="5"/>
  <c r="T47" i="5"/>
  <c r="T155" i="5"/>
  <c r="T335" i="5"/>
  <c r="S335" i="5"/>
  <c r="T22" i="5"/>
  <c r="S22" i="5"/>
  <c r="T327" i="5"/>
  <c r="T247" i="5"/>
  <c r="S247" i="5"/>
  <c r="T365" i="5"/>
  <c r="T114" i="5"/>
  <c r="T366" i="5"/>
  <c r="T152" i="5"/>
  <c r="S152" i="5"/>
  <c r="T452" i="5"/>
  <c r="S452" i="5"/>
  <c r="T258" i="5"/>
  <c r="T164" i="5"/>
  <c r="S164" i="5"/>
  <c r="T413" i="5"/>
  <c r="T357" i="5"/>
  <c r="S357" i="5"/>
  <c r="T242" i="5"/>
  <c r="T130" i="5"/>
  <c r="T169" i="5"/>
  <c r="T398" i="5"/>
  <c r="T368" i="5"/>
  <c r="S368" i="5"/>
  <c r="T75" i="5"/>
  <c r="S75" i="5"/>
  <c r="T25" i="5"/>
  <c r="S25" i="5"/>
  <c r="T161" i="5"/>
  <c r="S161" i="5"/>
  <c r="T431" i="5"/>
  <c r="T257" i="5"/>
  <c r="T45" i="5"/>
  <c r="S45" i="5"/>
  <c r="T256" i="5"/>
  <c r="T396" i="5"/>
  <c r="S396" i="5"/>
  <c r="S60" i="5"/>
  <c r="T60" i="5"/>
  <c r="T149" i="5"/>
  <c r="T251" i="5"/>
  <c r="T422" i="5"/>
  <c r="S422" i="5"/>
  <c r="T61" i="5"/>
  <c r="S61" i="5"/>
  <c r="T174" i="5"/>
  <c r="S174" i="5"/>
  <c r="T228" i="5"/>
  <c r="T122" i="5"/>
  <c r="S122" i="5"/>
  <c r="T446" i="5"/>
  <c r="S446" i="5"/>
  <c r="T147" i="5"/>
  <c r="S147" i="5"/>
  <c r="T387" i="5"/>
  <c r="S387" i="5"/>
  <c r="T305" i="5"/>
  <c r="S305" i="5"/>
  <c r="T73" i="5"/>
  <c r="S73" i="5"/>
  <c r="T265" i="5"/>
  <c r="S265" i="5"/>
  <c r="T8" i="5"/>
  <c r="S8" i="5"/>
  <c r="T159" i="5"/>
  <c r="T317" i="5"/>
  <c r="S317" i="5"/>
  <c r="T192" i="5"/>
  <c r="S331" i="5"/>
  <c r="T331" i="5"/>
  <c r="T432" i="5"/>
  <c r="T52" i="5"/>
  <c r="S52" i="5"/>
  <c r="S352" i="5"/>
  <c r="T352" i="5"/>
  <c r="S163" i="5"/>
  <c r="T163" i="5"/>
  <c r="S190" i="5"/>
  <c r="T190" i="5"/>
  <c r="S262" i="5"/>
  <c r="T262" i="5"/>
  <c r="T23" i="5"/>
  <c r="T123" i="5"/>
  <c r="T70" i="5"/>
  <c r="T280" i="5"/>
  <c r="S280" i="5"/>
  <c r="T290" i="5"/>
  <c r="S290" i="5"/>
  <c r="T109" i="5"/>
  <c r="T355" i="5"/>
  <c r="S355" i="5"/>
  <c r="T307" i="5"/>
  <c r="T56" i="5"/>
  <c r="S56" i="5"/>
  <c r="S69" i="5"/>
  <c r="T69" i="5"/>
  <c r="S141" i="5"/>
  <c r="T141" i="5"/>
  <c r="S213" i="5"/>
  <c r="T213" i="5"/>
  <c r="T297" i="5"/>
  <c r="S297" i="5"/>
  <c r="T326" i="5"/>
  <c r="S384" i="5"/>
  <c r="T384" i="5"/>
  <c r="T62" i="5"/>
  <c r="S62" i="5"/>
  <c r="S319" i="5"/>
  <c r="T319" i="5"/>
  <c r="S148" i="5"/>
  <c r="T148" i="5"/>
  <c r="S55" i="5"/>
  <c r="T55" i="5"/>
  <c r="T186" i="5"/>
  <c r="S102" i="5"/>
  <c r="T102" i="5"/>
  <c r="T408" i="5"/>
  <c r="S408" i="5"/>
  <c r="T26" i="5"/>
  <c r="S26" i="5"/>
  <c r="T241" i="5"/>
  <c r="S241" i="5"/>
  <c r="S34" i="5"/>
  <c r="T34" i="5"/>
  <c r="T234" i="5"/>
  <c r="S234" i="5"/>
  <c r="T386" i="5"/>
  <c r="S386" i="5"/>
  <c r="S108" i="5"/>
  <c r="T108" i="5"/>
  <c r="S312" i="5"/>
  <c r="T312" i="5"/>
  <c r="T444" i="5"/>
  <c r="S444" i="5"/>
  <c r="T207" i="5"/>
  <c r="T377" i="5"/>
  <c r="S377" i="5"/>
  <c r="T211" i="5"/>
  <c r="S211" i="5"/>
  <c r="T97" i="5"/>
  <c r="S97" i="5"/>
  <c r="T421" i="5"/>
  <c r="S421" i="5"/>
  <c r="T350" i="5"/>
  <c r="S350" i="5"/>
  <c r="T425" i="5"/>
  <c r="S425" i="5"/>
  <c r="T427" i="5"/>
  <c r="S427" i="5"/>
  <c r="S64" i="5"/>
  <c r="T64" i="5"/>
  <c r="T220" i="5"/>
  <c r="S220" i="5"/>
  <c r="S376" i="5"/>
  <c r="T376" i="5"/>
  <c r="T107" i="5"/>
  <c r="S41" i="5"/>
  <c r="T41" i="5"/>
  <c r="T223" i="5"/>
  <c r="S223" i="5"/>
  <c r="T202" i="5"/>
  <c r="S202" i="5"/>
  <c r="S274" i="5"/>
  <c r="T274" i="5"/>
  <c r="T445" i="5"/>
  <c r="S445" i="5"/>
  <c r="T59" i="5"/>
  <c r="T179" i="5"/>
  <c r="T347" i="5"/>
  <c r="S10" i="5"/>
  <c r="T10" i="5"/>
  <c r="T183" i="5"/>
  <c r="T363" i="5"/>
  <c r="S363" i="5"/>
  <c r="S415" i="5"/>
  <c r="T415" i="5"/>
  <c r="T389" i="5"/>
  <c r="S308" i="5"/>
  <c r="T308" i="5"/>
  <c r="S212" i="5"/>
  <c r="T212" i="5"/>
  <c r="T294" i="5"/>
  <c r="T200" i="5"/>
  <c r="S200" i="5"/>
  <c r="T356" i="5"/>
  <c r="S356" i="5"/>
  <c r="T369" i="5"/>
  <c r="S369" i="5"/>
  <c r="S453" i="5"/>
  <c r="T453" i="5"/>
  <c r="T314" i="5"/>
  <c r="T359" i="5"/>
  <c r="T441" i="5"/>
  <c r="T313" i="5"/>
  <c r="T458" i="5"/>
  <c r="T364" i="5"/>
  <c r="S392" i="5"/>
  <c r="T392" i="5"/>
  <c r="S126" i="5"/>
  <c r="T126" i="5"/>
  <c r="S418" i="5"/>
  <c r="T418" i="5"/>
  <c r="S132" i="5"/>
  <c r="T132" i="5"/>
  <c r="T324" i="5"/>
  <c r="S324" i="5"/>
  <c r="T146" i="5"/>
  <c r="S146" i="5"/>
  <c r="T7" i="5"/>
  <c r="S7" i="5"/>
  <c r="T435" i="5"/>
  <c r="S435" i="5"/>
  <c r="S343" i="5"/>
  <c r="T343" i="5"/>
  <c r="T277" i="5"/>
  <c r="S277" i="5"/>
  <c r="T72" i="5"/>
  <c r="T420" i="5"/>
  <c r="T374" i="5"/>
  <c r="S374" i="5"/>
  <c r="T195" i="5"/>
  <c r="T450" i="5"/>
  <c r="S450" i="5"/>
  <c r="T110" i="5"/>
  <c r="T71" i="5"/>
  <c r="S295" i="5"/>
  <c r="T295" i="5"/>
  <c r="T370" i="5"/>
  <c r="S370" i="5"/>
  <c r="T11" i="5"/>
  <c r="T291" i="5"/>
  <c r="S291" i="5"/>
  <c r="T406" i="5"/>
  <c r="S263" i="5"/>
  <c r="T263" i="5"/>
  <c r="T336" i="5"/>
  <c r="T138" i="5"/>
  <c r="T81" i="5"/>
  <c r="S81" i="5"/>
  <c r="T153" i="5"/>
  <c r="S153" i="5"/>
  <c r="T225" i="5"/>
  <c r="S225" i="5"/>
  <c r="T381" i="5"/>
  <c r="S381" i="5"/>
  <c r="T362" i="5"/>
  <c r="T385" i="5"/>
  <c r="T157" i="5"/>
  <c r="S380" i="5"/>
  <c r="T380" i="5"/>
  <c r="T176" i="5"/>
  <c r="S176" i="5"/>
  <c r="T416" i="5"/>
  <c r="S416" i="5"/>
  <c r="T58" i="5"/>
  <c r="S58" i="5"/>
  <c r="T246" i="5"/>
  <c r="S246" i="5"/>
  <c r="S180" i="5"/>
  <c r="T180" i="5"/>
  <c r="T82" i="5"/>
  <c r="T382" i="5"/>
  <c r="S382" i="5"/>
  <c r="T371" i="5"/>
  <c r="S371" i="5"/>
  <c r="T434" i="5"/>
  <c r="S434" i="5"/>
  <c r="T375" i="5"/>
  <c r="T100" i="5"/>
  <c r="T260" i="5"/>
  <c r="S260" i="5"/>
  <c r="T354" i="5"/>
  <c r="S104" i="5"/>
  <c r="T104" i="5"/>
  <c r="T309" i="5"/>
  <c r="S309" i="5"/>
  <c r="S24" i="5"/>
  <c r="T24" i="5"/>
  <c r="T37" i="5"/>
  <c r="T456" i="5"/>
  <c r="T182" i="5"/>
  <c r="S182" i="5"/>
  <c r="T449" i="5"/>
  <c r="S449" i="5"/>
  <c r="S403" i="5"/>
  <c r="T403" i="5"/>
  <c r="T325" i="5"/>
  <c r="S325" i="5"/>
  <c r="T120" i="5"/>
  <c r="T215" i="5"/>
  <c r="T31" i="5"/>
  <c r="S31" i="5"/>
  <c r="T79" i="5"/>
  <c r="S79" i="5"/>
  <c r="T388" i="5"/>
  <c r="S388" i="5"/>
  <c r="T142" i="5"/>
  <c r="S293" i="5"/>
  <c r="T293" i="5"/>
  <c r="S298" i="5"/>
  <c r="T298" i="5"/>
  <c r="T18" i="5"/>
  <c r="S18" i="5"/>
  <c r="T67" i="5"/>
  <c r="S67" i="5"/>
  <c r="S191" i="5"/>
  <c r="T191" i="5"/>
  <c r="T275" i="5"/>
  <c r="T383" i="5"/>
  <c r="T74" i="5"/>
  <c r="S74" i="5"/>
  <c r="S19" i="5"/>
  <c r="T19" i="5"/>
  <c r="T411" i="5"/>
  <c r="T172" i="5"/>
  <c r="T15" i="5"/>
  <c r="T438" i="5"/>
  <c r="T13" i="5"/>
  <c r="S13" i="5"/>
  <c r="T93" i="5"/>
  <c r="S93" i="5"/>
  <c r="S165" i="5"/>
  <c r="T165" i="5"/>
  <c r="T237" i="5"/>
  <c r="S237" i="5"/>
  <c r="S321" i="5"/>
  <c r="T321" i="5"/>
  <c r="T393" i="5"/>
  <c r="S393" i="5"/>
  <c r="T113" i="5"/>
  <c r="T84" i="5"/>
  <c r="T156" i="5"/>
  <c r="T208" i="5"/>
  <c r="T439" i="5"/>
  <c r="T454" i="5"/>
  <c r="S454" i="5"/>
  <c r="T410" i="5"/>
  <c r="S410" i="5"/>
  <c r="T83" i="5"/>
  <c r="T219" i="5"/>
  <c r="S219" i="5"/>
  <c r="T193" i="5"/>
  <c r="S44" i="5"/>
  <c r="T44" i="5"/>
  <c r="T437" i="5"/>
  <c r="T224" i="5"/>
  <c r="S224" i="5"/>
  <c r="S428" i="5"/>
  <c r="T428" i="5"/>
  <c r="T419" i="5"/>
  <c r="T30" i="5"/>
  <c r="S30" i="5"/>
  <c r="S270" i="5"/>
  <c r="T270" i="5"/>
  <c r="S204" i="5"/>
  <c r="T204" i="5"/>
  <c r="T42" i="5"/>
  <c r="S42" i="5"/>
  <c r="S306" i="5"/>
  <c r="T306" i="5"/>
  <c r="S240" i="5"/>
  <c r="T240" i="5"/>
  <c r="T348" i="5"/>
  <c r="S348" i="5"/>
  <c r="T21" i="5"/>
  <c r="S21" i="5"/>
  <c r="T206" i="5"/>
  <c r="S206" i="5"/>
  <c r="T6" i="5"/>
  <c r="S6" i="5"/>
  <c r="T112" i="5"/>
  <c r="T145" i="5"/>
  <c r="S145" i="5"/>
  <c r="T423" i="5"/>
  <c r="S423" i="5"/>
  <c r="T412" i="5"/>
  <c r="T88" i="5"/>
  <c r="S88" i="5"/>
  <c r="T268" i="5"/>
  <c r="S268" i="5"/>
  <c r="T178" i="5"/>
  <c r="S461" i="5"/>
  <c r="T461" i="5"/>
  <c r="T17" i="5"/>
  <c r="S226" i="5"/>
  <c r="T226" i="5"/>
  <c r="T394" i="5"/>
  <c r="S394" i="5"/>
  <c r="T253" i="5"/>
  <c r="T151" i="5"/>
  <c r="S151" i="5"/>
  <c r="T203" i="5"/>
  <c r="T299" i="5"/>
  <c r="T407" i="5"/>
  <c r="S407" i="5"/>
  <c r="S231" i="5"/>
  <c r="T231" i="5"/>
  <c r="T16" i="5"/>
  <c r="T373" i="5"/>
  <c r="T80" i="5"/>
  <c r="S80" i="5"/>
  <c r="T296" i="5"/>
  <c r="S296" i="5"/>
  <c r="T272" i="5"/>
  <c r="S272" i="5"/>
  <c r="S140" i="5"/>
  <c r="T140" i="5"/>
  <c r="S12" i="5"/>
  <c r="T12" i="5"/>
  <c r="T455" i="5"/>
  <c r="T341" i="5"/>
  <c r="S236" i="5"/>
  <c r="T236" i="5"/>
  <c r="O463" i="5"/>
  <c r="Q463" i="5" s="1"/>
  <c r="Q5" i="5"/>
  <c r="O464" i="5"/>
  <c r="Q464" i="5" s="1"/>
  <c r="S5" i="5"/>
  <c r="P25" i="1"/>
  <c r="R25" i="1" s="1"/>
  <c r="A38" i="1" a="1"/>
  <c r="A38" i="1" s="1"/>
  <c r="C45" i="1" a="1"/>
  <c r="C45" i="1" s="1"/>
  <c r="A39" i="1" a="1"/>
  <c r="A39" i="1" s="1"/>
  <c r="A45" i="1" a="1"/>
  <c r="A45" i="1" s="1"/>
  <c r="A47" i="1" a="1"/>
  <c r="A47" i="1" s="1"/>
  <c r="C33" i="1" a="1"/>
  <c r="C33" i="1" s="1"/>
  <c r="A32" i="1" a="1"/>
  <c r="A32" i="1" s="1"/>
  <c r="A31" i="1" a="1"/>
  <c r="A31" i="1" s="1"/>
  <c r="A46" i="1" a="1"/>
  <c r="A46" i="1" s="1"/>
  <c r="A37" i="1" a="1"/>
  <c r="A37" i="1" s="1"/>
  <c r="C39" i="1" a="1"/>
  <c r="C39" i="1" s="1"/>
  <c r="A43" i="1" a="1"/>
  <c r="A43" i="1" s="1"/>
  <c r="C49" i="1" a="1"/>
  <c r="C49" i="1" s="1"/>
  <c r="A40" i="1" a="1"/>
  <c r="A40" i="1" s="1"/>
  <c r="A34" i="1" a="1"/>
  <c r="A34" i="1" s="1"/>
  <c r="C48" i="1" a="1"/>
  <c r="C48" i="1" s="1"/>
  <c r="C44" i="1" a="1"/>
  <c r="C44" i="1" s="1"/>
  <c r="E34" i="1" a="1"/>
  <c r="E34" i="1" s="1"/>
  <c r="E38" i="1" a="1"/>
  <c r="E38" i="1" s="1"/>
  <c r="E42" i="1" a="1"/>
  <c r="E42" i="1" s="1"/>
  <c r="E46" i="1" a="1"/>
  <c r="E46" i="1" s="1"/>
  <c r="E50" i="1" a="1"/>
  <c r="E50" i="1" s="1"/>
  <c r="C31" i="1" a="1"/>
  <c r="C31" i="1" s="1"/>
  <c r="D31" i="1" s="1"/>
  <c r="E45" i="1" a="1"/>
  <c r="E45" i="1" s="1"/>
  <c r="E43" i="1" a="1"/>
  <c r="E43" i="1" s="1"/>
  <c r="E49" i="1" a="1"/>
  <c r="E49" i="1" s="1"/>
  <c r="E31" i="1" a="1"/>
  <c r="E31" i="1" s="1"/>
  <c r="F31" i="1" s="1"/>
  <c r="E35" i="1" a="1"/>
  <c r="E35" i="1" s="1"/>
  <c r="E39" i="1" a="1"/>
  <c r="E39" i="1" s="1"/>
  <c r="E47" i="1" a="1"/>
  <c r="E47" i="1" s="1"/>
  <c r="E37" i="1" a="1"/>
  <c r="E37" i="1" s="1"/>
  <c r="E32" i="1" a="1"/>
  <c r="E32" i="1" s="1"/>
  <c r="E36" i="1" a="1"/>
  <c r="E36" i="1" s="1"/>
  <c r="E40" i="1" a="1"/>
  <c r="E40" i="1" s="1"/>
  <c r="E44" i="1" a="1"/>
  <c r="E44" i="1" s="1"/>
  <c r="E48" i="1" a="1"/>
  <c r="E48" i="1" s="1"/>
  <c r="E33" i="1" a="1"/>
  <c r="E33" i="1" s="1"/>
  <c r="E41" i="1" a="1"/>
  <c r="E41" i="1" s="1"/>
  <c r="C46" i="1" a="1"/>
  <c r="C46" i="1" s="1"/>
  <c r="P26" i="1"/>
  <c r="R26" i="1" s="1"/>
  <c r="C34" i="1" a="1"/>
  <c r="C34" i="1" s="1"/>
  <c r="C40" i="1" a="1"/>
  <c r="C40" i="1" s="1"/>
  <c r="A42" i="1" a="1"/>
  <c r="A42" i="1" s="1"/>
  <c r="C50" i="1" a="1"/>
  <c r="C50" i="1" s="1"/>
  <c r="C41" i="1" a="1"/>
  <c r="C41" i="1" s="1"/>
  <c r="A49" i="1" a="1"/>
  <c r="A49" i="1" s="1"/>
  <c r="C47" i="1" a="1"/>
  <c r="C47" i="1" s="1"/>
  <c r="C32" i="1" a="1"/>
  <c r="C32" i="1" s="1"/>
  <c r="A48" i="1" a="1"/>
  <c r="A48" i="1" s="1"/>
  <c r="A36" i="1" a="1"/>
  <c r="A36" i="1" s="1"/>
  <c r="C43" i="1" a="1"/>
  <c r="C43" i="1" s="1"/>
  <c r="A44" i="1" a="1"/>
  <c r="A44" i="1" s="1"/>
  <c r="C36" i="1" a="1"/>
  <c r="C36" i="1" s="1"/>
  <c r="A50" i="1" a="1"/>
  <c r="A50" i="1" s="1"/>
  <c r="C42" i="1" a="1"/>
  <c r="C42" i="1" s="1"/>
  <c r="C35" i="1" a="1"/>
  <c r="C35" i="1" s="1"/>
  <c r="C38" i="1" a="1"/>
  <c r="C38" i="1" s="1"/>
  <c r="A33" i="1" a="1"/>
  <c r="A33" i="1" s="1"/>
  <c r="A35" i="1" a="1"/>
  <c r="A35" i="1" s="1"/>
  <c r="C37" i="1" a="1"/>
  <c r="C37" i="1" s="1"/>
  <c r="A41" i="1" a="1"/>
  <c r="A41" i="1" s="1"/>
  <c r="C489" i="5" l="1" a="1"/>
  <c r="C489" i="5" s="1"/>
  <c r="C500" i="5" a="1"/>
  <c r="C500" i="5" s="1"/>
  <c r="C506" i="5" a="1"/>
  <c r="C506" i="5" s="1"/>
  <c r="E512" i="5" a="1"/>
  <c r="E512" i="5" s="1"/>
  <c r="E519" i="5" a="1"/>
  <c r="E519" i="5" s="1"/>
  <c r="E526" i="5" a="1"/>
  <c r="E526" i="5" s="1"/>
  <c r="E534" i="5" a="1"/>
  <c r="E534" i="5" s="1"/>
  <c r="E542" i="5" a="1"/>
  <c r="E542" i="5" s="1"/>
  <c r="E550" i="5" a="1"/>
  <c r="E550" i="5" s="1"/>
  <c r="E558" i="5" a="1"/>
  <c r="E558" i="5" s="1"/>
  <c r="E566" i="5" a="1"/>
  <c r="E566" i="5" s="1"/>
  <c r="E574" i="5" a="1"/>
  <c r="E574" i="5" s="1"/>
  <c r="E582" i="5" a="1"/>
  <c r="E582" i="5" s="1"/>
  <c r="E590" i="5" a="1"/>
  <c r="E590" i="5" s="1"/>
  <c r="E598" i="5" a="1"/>
  <c r="E598" i="5" s="1"/>
  <c r="E606" i="5" a="1"/>
  <c r="E606" i="5" s="1"/>
  <c r="E614" i="5" a="1"/>
  <c r="E614" i="5" s="1"/>
  <c r="C587" i="5" a="1"/>
  <c r="C587" i="5" s="1"/>
  <c r="E494" i="5" a="1"/>
  <c r="E494" i="5" s="1"/>
  <c r="C513" i="5" a="1"/>
  <c r="C513" i="5" s="1"/>
  <c r="C520" i="5" a="1"/>
  <c r="C520" i="5" s="1"/>
  <c r="C527" i="5" a="1"/>
  <c r="C527" i="5" s="1"/>
  <c r="C535" i="5" a="1"/>
  <c r="C535" i="5" s="1"/>
  <c r="C543" i="5" a="1"/>
  <c r="C543" i="5" s="1"/>
  <c r="C551" i="5" a="1"/>
  <c r="C551" i="5" s="1"/>
  <c r="C559" i="5" a="1"/>
  <c r="C559" i="5" s="1"/>
  <c r="C567" i="5" a="1"/>
  <c r="C567" i="5" s="1"/>
  <c r="C575" i="5" a="1"/>
  <c r="C575" i="5" s="1"/>
  <c r="C583" i="5" a="1"/>
  <c r="C583" i="5" s="1"/>
  <c r="C591" i="5" a="1"/>
  <c r="C591" i="5" s="1"/>
  <c r="C599" i="5" a="1"/>
  <c r="C599" i="5" s="1"/>
  <c r="C607" i="5" a="1"/>
  <c r="C607" i="5" s="1"/>
  <c r="C615" i="5" a="1"/>
  <c r="C615" i="5" s="1"/>
  <c r="C531" i="5" a="1"/>
  <c r="C531" i="5" s="1"/>
  <c r="E500" i="5" a="1"/>
  <c r="E500" i="5" s="1"/>
  <c r="E506" i="5" a="1"/>
  <c r="E506" i="5" s="1"/>
  <c r="E513" i="5" a="1"/>
  <c r="E513" i="5" s="1"/>
  <c r="E527" i="5" a="1"/>
  <c r="E527" i="5" s="1"/>
  <c r="E535" i="5" a="1"/>
  <c r="E535" i="5" s="1"/>
  <c r="E543" i="5" a="1"/>
  <c r="E543" i="5" s="1"/>
  <c r="E551" i="5" a="1"/>
  <c r="E551" i="5" s="1"/>
  <c r="E559" i="5" a="1"/>
  <c r="E559" i="5" s="1"/>
  <c r="E567" i="5" a="1"/>
  <c r="E567" i="5" s="1"/>
  <c r="E575" i="5" a="1"/>
  <c r="E575" i="5" s="1"/>
  <c r="E583" i="5" a="1"/>
  <c r="E583" i="5" s="1"/>
  <c r="E591" i="5" a="1"/>
  <c r="E591" i="5" s="1"/>
  <c r="E599" i="5" a="1"/>
  <c r="E599" i="5" s="1"/>
  <c r="E607" i="5" a="1"/>
  <c r="E607" i="5" s="1"/>
  <c r="E615" i="5" a="1"/>
  <c r="E615" i="5" s="1"/>
  <c r="C563" i="5" a="1"/>
  <c r="C563" i="5" s="1"/>
  <c r="E489" i="5" a="1"/>
  <c r="E489" i="5" s="1"/>
  <c r="C495" i="5" a="1"/>
  <c r="C495" i="5" s="1"/>
  <c r="C507" i="5" a="1"/>
  <c r="C507" i="5" s="1"/>
  <c r="C514" i="5" a="1"/>
  <c r="C514" i="5" s="1"/>
  <c r="E520" i="5" a="1"/>
  <c r="E520" i="5" s="1"/>
  <c r="C528" i="5" a="1"/>
  <c r="C528" i="5" s="1"/>
  <c r="C536" i="5" a="1"/>
  <c r="C536" i="5" s="1"/>
  <c r="C544" i="5" a="1"/>
  <c r="C544" i="5" s="1"/>
  <c r="C552" i="5" a="1"/>
  <c r="C552" i="5" s="1"/>
  <c r="C560" i="5" a="1"/>
  <c r="C560" i="5" s="1"/>
  <c r="C568" i="5" a="1"/>
  <c r="C568" i="5" s="1"/>
  <c r="C576" i="5" a="1"/>
  <c r="C576" i="5" s="1"/>
  <c r="C584" i="5" a="1"/>
  <c r="C584" i="5" s="1"/>
  <c r="C592" i="5" a="1"/>
  <c r="C592" i="5" s="1"/>
  <c r="C600" i="5" a="1"/>
  <c r="C600" i="5" s="1"/>
  <c r="C608" i="5" a="1"/>
  <c r="C608" i="5" s="1"/>
  <c r="C616" i="5" a="1"/>
  <c r="C616" i="5" s="1"/>
  <c r="C503" i="5" a="1"/>
  <c r="C503" i="5" s="1"/>
  <c r="C490" i="5" a="1"/>
  <c r="C490" i="5" s="1"/>
  <c r="C501" i="5" a="1"/>
  <c r="C501" i="5" s="1"/>
  <c r="C521" i="5" a="1"/>
  <c r="C521" i="5" s="1"/>
  <c r="C555" i="5" a="1"/>
  <c r="C555" i="5" s="1"/>
  <c r="E495" i="5" a="1"/>
  <c r="E495" i="5" s="1"/>
  <c r="E507" i="5" a="1"/>
  <c r="E507" i="5" s="1"/>
  <c r="E514" i="5" a="1"/>
  <c r="E514" i="5" s="1"/>
  <c r="E528" i="5" a="1"/>
  <c r="E528" i="5" s="1"/>
  <c r="E536" i="5" a="1"/>
  <c r="E536" i="5" s="1"/>
  <c r="E544" i="5" a="1"/>
  <c r="E544" i="5" s="1"/>
  <c r="E552" i="5" a="1"/>
  <c r="E552" i="5" s="1"/>
  <c r="E560" i="5" a="1"/>
  <c r="E560" i="5" s="1"/>
  <c r="E568" i="5" a="1"/>
  <c r="E568" i="5" s="1"/>
  <c r="E576" i="5" a="1"/>
  <c r="E576" i="5" s="1"/>
  <c r="E584" i="5" a="1"/>
  <c r="E584" i="5" s="1"/>
  <c r="E592" i="5" a="1"/>
  <c r="E592" i="5" s="1"/>
  <c r="E600" i="5" a="1"/>
  <c r="E600" i="5" s="1"/>
  <c r="E608" i="5" a="1"/>
  <c r="E608" i="5" s="1"/>
  <c r="E616" i="5" a="1"/>
  <c r="E616" i="5" s="1"/>
  <c r="C619" i="5" a="1"/>
  <c r="C619" i="5" s="1"/>
  <c r="C496" i="5" a="1"/>
  <c r="C496" i="5" s="1"/>
  <c r="E501" i="5" a="1"/>
  <c r="E501" i="5" s="1"/>
  <c r="C508" i="5" a="1"/>
  <c r="C508" i="5" s="1"/>
  <c r="C515" i="5" a="1"/>
  <c r="C515" i="5" s="1"/>
  <c r="E521" i="5" a="1"/>
  <c r="E521" i="5" s="1"/>
  <c r="C529" i="5" a="1"/>
  <c r="C529" i="5" s="1"/>
  <c r="C537" i="5" a="1"/>
  <c r="C537" i="5" s="1"/>
  <c r="C545" i="5" a="1"/>
  <c r="C545" i="5" s="1"/>
  <c r="C553" i="5" a="1"/>
  <c r="C553" i="5" s="1"/>
  <c r="C561" i="5" a="1"/>
  <c r="C561" i="5" s="1"/>
  <c r="C569" i="5" a="1"/>
  <c r="C569" i="5" s="1"/>
  <c r="C577" i="5" a="1"/>
  <c r="C577" i="5" s="1"/>
  <c r="C585" i="5" a="1"/>
  <c r="C585" i="5" s="1"/>
  <c r="C593" i="5" a="1"/>
  <c r="C593" i="5" s="1"/>
  <c r="C601" i="5" a="1"/>
  <c r="C601" i="5" s="1"/>
  <c r="C609" i="5" a="1"/>
  <c r="C609" i="5" s="1"/>
  <c r="C617" i="5" a="1"/>
  <c r="C617" i="5" s="1"/>
  <c r="C603" i="5" a="1"/>
  <c r="C603" i="5" s="1"/>
  <c r="E490" i="5" a="1"/>
  <c r="E490" i="5" s="1"/>
  <c r="C502" i="5" a="1"/>
  <c r="C502" i="5" s="1"/>
  <c r="C522" i="5" a="1"/>
  <c r="C522" i="5" s="1"/>
  <c r="E529" i="5" a="1"/>
  <c r="E529" i="5" s="1"/>
  <c r="E537" i="5" a="1"/>
  <c r="E537" i="5" s="1"/>
  <c r="E545" i="5" a="1"/>
  <c r="E545" i="5" s="1"/>
  <c r="E553" i="5" a="1"/>
  <c r="E553" i="5" s="1"/>
  <c r="E561" i="5" a="1"/>
  <c r="E561" i="5" s="1"/>
  <c r="E569" i="5" a="1"/>
  <c r="E569" i="5" s="1"/>
  <c r="E577" i="5" a="1"/>
  <c r="E577" i="5" s="1"/>
  <c r="E585" i="5" a="1"/>
  <c r="E585" i="5" s="1"/>
  <c r="E593" i="5" a="1"/>
  <c r="E593" i="5" s="1"/>
  <c r="E601" i="5" a="1"/>
  <c r="E601" i="5" s="1"/>
  <c r="E609" i="5" a="1"/>
  <c r="E609" i="5" s="1"/>
  <c r="E617" i="5" a="1"/>
  <c r="E617" i="5" s="1"/>
  <c r="E496" i="5" a="1"/>
  <c r="E496" i="5" s="1"/>
  <c r="E508" i="5" a="1"/>
  <c r="E508" i="5" s="1"/>
  <c r="E515" i="5" a="1"/>
  <c r="E515" i="5" s="1"/>
  <c r="C530" i="5" a="1"/>
  <c r="C530" i="5" s="1"/>
  <c r="C538" i="5" a="1"/>
  <c r="C538" i="5" s="1"/>
  <c r="C546" i="5" a="1"/>
  <c r="C546" i="5" s="1"/>
  <c r="C554" i="5" a="1"/>
  <c r="C554" i="5" s="1"/>
  <c r="C562" i="5" a="1"/>
  <c r="C562" i="5" s="1"/>
  <c r="C570" i="5" a="1"/>
  <c r="C570" i="5" s="1"/>
  <c r="C578" i="5" a="1"/>
  <c r="C578" i="5" s="1"/>
  <c r="C586" i="5" a="1"/>
  <c r="C586" i="5" s="1"/>
  <c r="C594" i="5" a="1"/>
  <c r="C594" i="5" s="1"/>
  <c r="C602" i="5" a="1"/>
  <c r="C602" i="5" s="1"/>
  <c r="C610" i="5" a="1"/>
  <c r="C610" i="5" s="1"/>
  <c r="C618" i="5" a="1"/>
  <c r="C618" i="5" s="1"/>
  <c r="C595" i="5" a="1"/>
  <c r="C595" i="5" s="1"/>
  <c r="C491" i="5" a="1"/>
  <c r="C491" i="5" s="1"/>
  <c r="E502" i="5" a="1"/>
  <c r="E502" i="5" s="1"/>
  <c r="C509" i="5" a="1"/>
  <c r="C509" i="5" s="1"/>
  <c r="C516" i="5" a="1"/>
  <c r="C516" i="5" s="1"/>
  <c r="E522" i="5" a="1"/>
  <c r="E522" i="5" s="1"/>
  <c r="C611" i="5" a="1"/>
  <c r="C611" i="5" s="1"/>
  <c r="C497" i="5" a="1"/>
  <c r="C497" i="5" s="1"/>
  <c r="C523" i="5" a="1"/>
  <c r="C523" i="5" s="1"/>
  <c r="E530" i="5" a="1"/>
  <c r="E530" i="5" s="1"/>
  <c r="E538" i="5" a="1"/>
  <c r="E538" i="5" s="1"/>
  <c r="E546" i="5" a="1"/>
  <c r="E546" i="5" s="1"/>
  <c r="E554" i="5" a="1"/>
  <c r="E554" i="5" s="1"/>
  <c r="E562" i="5" a="1"/>
  <c r="E562" i="5" s="1"/>
  <c r="E570" i="5" a="1"/>
  <c r="E570" i="5" s="1"/>
  <c r="E578" i="5" a="1"/>
  <c r="E578" i="5" s="1"/>
  <c r="E586" i="5" a="1"/>
  <c r="E586" i="5" s="1"/>
  <c r="E594" i="5" a="1"/>
  <c r="E594" i="5" s="1"/>
  <c r="E602" i="5" a="1"/>
  <c r="E602" i="5" s="1"/>
  <c r="E610" i="5" a="1"/>
  <c r="E610" i="5" s="1"/>
  <c r="E618" i="5" a="1"/>
  <c r="E618" i="5" s="1"/>
  <c r="E491" i="5" a="1"/>
  <c r="E491" i="5" s="1"/>
  <c r="C492" i="5" a="1"/>
  <c r="C492" i="5" s="1"/>
  <c r="E497" i="5" a="1"/>
  <c r="E497" i="5" s="1"/>
  <c r="C510" i="5" a="1"/>
  <c r="C510" i="5" s="1"/>
  <c r="C517" i="5" a="1"/>
  <c r="C517" i="5" s="1"/>
  <c r="E523" i="5" a="1"/>
  <c r="E523" i="5" s="1"/>
  <c r="E531" i="5" a="1"/>
  <c r="E531" i="5" s="1"/>
  <c r="E539" i="5" a="1"/>
  <c r="E539" i="5" s="1"/>
  <c r="E547" i="5" a="1"/>
  <c r="E547" i="5" s="1"/>
  <c r="E555" i="5" a="1"/>
  <c r="E555" i="5" s="1"/>
  <c r="E563" i="5" a="1"/>
  <c r="E563" i="5" s="1"/>
  <c r="E571" i="5" a="1"/>
  <c r="E571" i="5" s="1"/>
  <c r="E579" i="5" a="1"/>
  <c r="E579" i="5" s="1"/>
  <c r="E587" i="5" a="1"/>
  <c r="E587" i="5" s="1"/>
  <c r="E595" i="5" a="1"/>
  <c r="E595" i="5" s="1"/>
  <c r="E603" i="5" a="1"/>
  <c r="E603" i="5" s="1"/>
  <c r="E611" i="5" a="1"/>
  <c r="E611" i="5" s="1"/>
  <c r="E619" i="5" a="1"/>
  <c r="E619" i="5" s="1"/>
  <c r="C498" i="5" a="1"/>
  <c r="C498" i="5" s="1"/>
  <c r="E503" i="5" a="1"/>
  <c r="E503" i="5" s="1"/>
  <c r="C524" i="5" a="1"/>
  <c r="C524" i="5" s="1"/>
  <c r="C532" i="5" a="1"/>
  <c r="C532" i="5" s="1"/>
  <c r="C540" i="5" a="1"/>
  <c r="C540" i="5" s="1"/>
  <c r="C548" i="5" a="1"/>
  <c r="C548" i="5" s="1"/>
  <c r="C556" i="5" a="1"/>
  <c r="C556" i="5" s="1"/>
  <c r="C564" i="5" a="1"/>
  <c r="C564" i="5" s="1"/>
  <c r="C572" i="5" a="1"/>
  <c r="C572" i="5" s="1"/>
  <c r="C580" i="5" a="1"/>
  <c r="C580" i="5" s="1"/>
  <c r="C588" i="5" a="1"/>
  <c r="C588" i="5" s="1"/>
  <c r="C596" i="5" a="1"/>
  <c r="C596" i="5" s="1"/>
  <c r="C604" i="5" a="1"/>
  <c r="C604" i="5" s="1"/>
  <c r="C612" i="5" a="1"/>
  <c r="C612" i="5" s="1"/>
  <c r="E492" i="5" a="1"/>
  <c r="E492" i="5" s="1"/>
  <c r="C504" i="5" a="1"/>
  <c r="C504" i="5" s="1"/>
  <c r="E510" i="5" a="1"/>
  <c r="E510" i="5" s="1"/>
  <c r="E517" i="5" a="1"/>
  <c r="E517" i="5" s="1"/>
  <c r="C571" i="5" a="1"/>
  <c r="C571" i="5" s="1"/>
  <c r="E498" i="5" a="1"/>
  <c r="E498" i="5" s="1"/>
  <c r="C511" i="5" a="1"/>
  <c r="C511" i="5" s="1"/>
  <c r="C518" i="5" a="1"/>
  <c r="C518" i="5" s="1"/>
  <c r="E524" i="5" a="1"/>
  <c r="E524" i="5" s="1"/>
  <c r="E532" i="5" a="1"/>
  <c r="E532" i="5" s="1"/>
  <c r="E540" i="5" a="1"/>
  <c r="E540" i="5" s="1"/>
  <c r="E548" i="5" a="1"/>
  <c r="E548" i="5" s="1"/>
  <c r="E556" i="5" a="1"/>
  <c r="E556" i="5" s="1"/>
  <c r="E564" i="5" a="1"/>
  <c r="E564" i="5" s="1"/>
  <c r="E572" i="5" a="1"/>
  <c r="E572" i="5" s="1"/>
  <c r="E580" i="5" a="1"/>
  <c r="E580" i="5" s="1"/>
  <c r="E588" i="5" a="1"/>
  <c r="E588" i="5" s="1"/>
  <c r="E596" i="5" a="1"/>
  <c r="E596" i="5" s="1"/>
  <c r="E604" i="5" a="1"/>
  <c r="E604" i="5" s="1"/>
  <c r="E612" i="5" a="1"/>
  <c r="E612" i="5" s="1"/>
  <c r="E516" i="5" a="1"/>
  <c r="E516" i="5" s="1"/>
  <c r="C493" i="5" a="1"/>
  <c r="C493" i="5" s="1"/>
  <c r="E504" i="5" a="1"/>
  <c r="E504" i="5" s="1"/>
  <c r="C525" i="5" a="1"/>
  <c r="C525" i="5" s="1"/>
  <c r="C533" i="5" a="1"/>
  <c r="C533" i="5" s="1"/>
  <c r="C541" i="5" a="1"/>
  <c r="C541" i="5" s="1"/>
  <c r="C549" i="5" a="1"/>
  <c r="C549" i="5" s="1"/>
  <c r="C557" i="5" a="1"/>
  <c r="C557" i="5" s="1"/>
  <c r="C565" i="5" a="1"/>
  <c r="C565" i="5" s="1"/>
  <c r="C573" i="5" a="1"/>
  <c r="C573" i="5" s="1"/>
  <c r="C581" i="5" a="1"/>
  <c r="C581" i="5" s="1"/>
  <c r="C589" i="5" a="1"/>
  <c r="C589" i="5" s="1"/>
  <c r="C597" i="5" a="1"/>
  <c r="C597" i="5" s="1"/>
  <c r="C605" i="5" a="1"/>
  <c r="C605" i="5" s="1"/>
  <c r="C613" i="5" a="1"/>
  <c r="C613" i="5" s="1"/>
  <c r="C539" i="5" a="1"/>
  <c r="C539" i="5" s="1"/>
  <c r="C499" i="5" a="1"/>
  <c r="C499" i="5" s="1"/>
  <c r="C505" i="5" a="1"/>
  <c r="C505" i="5" s="1"/>
  <c r="E511" i="5" a="1"/>
  <c r="E511" i="5" s="1"/>
  <c r="E518" i="5" a="1"/>
  <c r="E518" i="5" s="1"/>
  <c r="E525" i="5" a="1"/>
  <c r="E525" i="5" s="1"/>
  <c r="E533" i="5" a="1"/>
  <c r="E533" i="5" s="1"/>
  <c r="E541" i="5" a="1"/>
  <c r="E541" i="5" s="1"/>
  <c r="E549" i="5" a="1"/>
  <c r="E549" i="5" s="1"/>
  <c r="E557" i="5" a="1"/>
  <c r="E557" i="5" s="1"/>
  <c r="E565" i="5" a="1"/>
  <c r="E565" i="5" s="1"/>
  <c r="E573" i="5" a="1"/>
  <c r="E573" i="5" s="1"/>
  <c r="E581" i="5" a="1"/>
  <c r="E581" i="5" s="1"/>
  <c r="E589" i="5" a="1"/>
  <c r="E589" i="5" s="1"/>
  <c r="E597" i="5" a="1"/>
  <c r="E597" i="5" s="1"/>
  <c r="E605" i="5" a="1"/>
  <c r="E605" i="5" s="1"/>
  <c r="E613" i="5" a="1"/>
  <c r="E613" i="5" s="1"/>
  <c r="C579" i="5" a="1"/>
  <c r="C579" i="5" s="1"/>
  <c r="E493" i="5" a="1"/>
  <c r="E493" i="5" s="1"/>
  <c r="C512" i="5" a="1"/>
  <c r="C512" i="5" s="1"/>
  <c r="C519" i="5" a="1"/>
  <c r="C519" i="5" s="1"/>
  <c r="C526" i="5" a="1"/>
  <c r="C526" i="5" s="1"/>
  <c r="C534" i="5" a="1"/>
  <c r="C534" i="5" s="1"/>
  <c r="C542" i="5" a="1"/>
  <c r="C542" i="5" s="1"/>
  <c r="C550" i="5" a="1"/>
  <c r="C550" i="5" s="1"/>
  <c r="C558" i="5" a="1"/>
  <c r="C558" i="5" s="1"/>
  <c r="C566" i="5" a="1"/>
  <c r="C566" i="5" s="1"/>
  <c r="C574" i="5" a="1"/>
  <c r="C574" i="5" s="1"/>
  <c r="C582" i="5" a="1"/>
  <c r="C582" i="5" s="1"/>
  <c r="C590" i="5" a="1"/>
  <c r="C590" i="5" s="1"/>
  <c r="C598" i="5" a="1"/>
  <c r="C598" i="5" s="1"/>
  <c r="C606" i="5" a="1"/>
  <c r="C606" i="5" s="1"/>
  <c r="C614" i="5" a="1"/>
  <c r="C614" i="5" s="1"/>
  <c r="C547" i="5" a="1"/>
  <c r="C547" i="5" s="1"/>
  <c r="C494" i="5" a="1"/>
  <c r="C494" i="5" s="1"/>
  <c r="E499" i="5" a="1"/>
  <c r="E499" i="5" s="1"/>
  <c r="E505" i="5" a="1"/>
  <c r="E505" i="5" s="1"/>
  <c r="E509" i="5" a="1"/>
  <c r="E509" i="5" s="1"/>
  <c r="A489" i="5" a="1"/>
  <c r="A489" i="5" s="1"/>
  <c r="A512" i="5" a="1"/>
  <c r="A512" i="5" s="1"/>
  <c r="A536" i="5" a="1"/>
  <c r="A536" i="5" s="1"/>
  <c r="A560" i="5" a="1"/>
  <c r="A560" i="5" s="1"/>
  <c r="A584" i="5" a="1"/>
  <c r="A584" i="5" s="1"/>
  <c r="A608" i="5" a="1"/>
  <c r="A608" i="5" s="1"/>
  <c r="E474" i="5" a="1"/>
  <c r="E474" i="5" s="1"/>
  <c r="E482" i="5" a="1"/>
  <c r="E482" i="5" s="1"/>
  <c r="C470" i="5" a="1"/>
  <c r="C470" i="5" s="1"/>
  <c r="A473" i="5" a="1"/>
  <c r="A473" i="5" s="1"/>
  <c r="A480" i="5" a="1"/>
  <c r="A480" i="5" s="1"/>
  <c r="A487" i="5" a="1"/>
  <c r="A487" i="5" s="1"/>
  <c r="A490" i="5" a="1"/>
  <c r="A490" i="5" s="1"/>
  <c r="A497" i="5" a="1"/>
  <c r="A497" i="5" s="1"/>
  <c r="A505" i="5" a="1"/>
  <c r="A505" i="5" s="1"/>
  <c r="A513" i="5" a="1"/>
  <c r="A513" i="5" s="1"/>
  <c r="A521" i="5" a="1"/>
  <c r="A521" i="5" s="1"/>
  <c r="A529" i="5" a="1"/>
  <c r="A529" i="5" s="1"/>
  <c r="A537" i="5" a="1"/>
  <c r="A537" i="5" s="1"/>
  <c r="A545" i="5" a="1"/>
  <c r="A545" i="5" s="1"/>
  <c r="A553" i="5" a="1"/>
  <c r="A553" i="5" s="1"/>
  <c r="A561" i="5" a="1"/>
  <c r="A561" i="5" s="1"/>
  <c r="A569" i="5" a="1"/>
  <c r="A569" i="5" s="1"/>
  <c r="A577" i="5" a="1"/>
  <c r="A577" i="5" s="1"/>
  <c r="A585" i="5" a="1"/>
  <c r="A585" i="5" s="1"/>
  <c r="A593" i="5" a="1"/>
  <c r="A593" i="5" s="1"/>
  <c r="A601" i="5" a="1"/>
  <c r="A601" i="5" s="1"/>
  <c r="A609" i="5" a="1"/>
  <c r="A609" i="5" s="1"/>
  <c r="A617" i="5" a="1"/>
  <c r="A617" i="5" s="1"/>
  <c r="E475" i="5" a="1"/>
  <c r="E475" i="5" s="1"/>
  <c r="E483" i="5" a="1"/>
  <c r="E483" i="5" s="1"/>
  <c r="C478" i="5" a="1"/>
  <c r="C478" i="5" s="1"/>
  <c r="C486" i="5" a="1"/>
  <c r="C486" i="5" s="1"/>
  <c r="A488" i="5" a="1"/>
  <c r="A488" i="5" s="1"/>
  <c r="A498" i="5" a="1"/>
  <c r="A498" i="5" s="1"/>
  <c r="A499" i="5" a="1"/>
  <c r="A499" i="5" s="1"/>
  <c r="A507" i="5" a="1"/>
  <c r="A507" i="5" s="1"/>
  <c r="A515" i="5" a="1"/>
  <c r="A515" i="5" s="1"/>
  <c r="A523" i="5" a="1"/>
  <c r="A523" i="5" s="1"/>
  <c r="A531" i="5" a="1"/>
  <c r="A531" i="5" s="1"/>
  <c r="A539" i="5" a="1"/>
  <c r="A539" i="5" s="1"/>
  <c r="A547" i="5" a="1"/>
  <c r="A547" i="5" s="1"/>
  <c r="A555" i="5" a="1"/>
  <c r="A555" i="5" s="1"/>
  <c r="A563" i="5" a="1"/>
  <c r="A563" i="5" s="1"/>
  <c r="A571" i="5" a="1"/>
  <c r="A571" i="5" s="1"/>
  <c r="A579" i="5" a="1"/>
  <c r="A579" i="5" s="1"/>
  <c r="A587" i="5" a="1"/>
  <c r="A587" i="5" s="1"/>
  <c r="A595" i="5" a="1"/>
  <c r="A595" i="5" s="1"/>
  <c r="A603" i="5" a="1"/>
  <c r="A603" i="5" s="1"/>
  <c r="A611" i="5" a="1"/>
  <c r="A611" i="5" s="1"/>
  <c r="A619" i="5" a="1"/>
  <c r="A619" i="5" s="1"/>
  <c r="E477" i="5" a="1"/>
  <c r="E477" i="5" s="1"/>
  <c r="E485" i="5" a="1"/>
  <c r="E485" i="5" s="1"/>
  <c r="C472" i="5" a="1"/>
  <c r="C472" i="5" s="1"/>
  <c r="C480" i="5" a="1"/>
  <c r="C480" i="5" s="1"/>
  <c r="A475" i="5" a="1"/>
  <c r="A475" i="5" s="1"/>
  <c r="A495" i="5" a="1"/>
  <c r="A495" i="5" s="1"/>
  <c r="A503" i="5" a="1"/>
  <c r="A503" i="5" s="1"/>
  <c r="A511" i="5" a="1"/>
  <c r="A511" i="5" s="1"/>
  <c r="A519" i="5" a="1"/>
  <c r="A519" i="5" s="1"/>
  <c r="A527" i="5" a="1"/>
  <c r="A527" i="5" s="1"/>
  <c r="A535" i="5" a="1"/>
  <c r="A535" i="5" s="1"/>
  <c r="A543" i="5" a="1"/>
  <c r="A543" i="5" s="1"/>
  <c r="A551" i="5" a="1"/>
  <c r="A551" i="5" s="1"/>
  <c r="A559" i="5" a="1"/>
  <c r="A559" i="5" s="1"/>
  <c r="A567" i="5" a="1"/>
  <c r="A567" i="5" s="1"/>
  <c r="A575" i="5" a="1"/>
  <c r="A575" i="5" s="1"/>
  <c r="A583" i="5" a="1"/>
  <c r="A583" i="5" s="1"/>
  <c r="A591" i="5" a="1"/>
  <c r="A591" i="5" s="1"/>
  <c r="A599" i="5" a="1"/>
  <c r="A599" i="5" s="1"/>
  <c r="A607" i="5" a="1"/>
  <c r="A607" i="5" s="1"/>
  <c r="A615" i="5" a="1"/>
  <c r="A615" i="5" s="1"/>
  <c r="E473" i="5" a="1"/>
  <c r="E473" i="5" s="1"/>
  <c r="E481" i="5" a="1"/>
  <c r="E481" i="5" s="1"/>
  <c r="E469" i="5" a="1"/>
  <c r="E469" i="5" s="1"/>
  <c r="F469" i="5" s="1"/>
  <c r="C484" i="5" a="1"/>
  <c r="C484" i="5" s="1"/>
  <c r="A479" i="5" a="1"/>
  <c r="A479" i="5" s="1"/>
  <c r="A486" i="5" a="1"/>
  <c r="A486" i="5" s="1"/>
  <c r="A496" i="5" a="1"/>
  <c r="A496" i="5" s="1"/>
  <c r="A504" i="5" a="1"/>
  <c r="A504" i="5" s="1"/>
  <c r="A520" i="5" a="1"/>
  <c r="A520" i="5" s="1"/>
  <c r="A528" i="5" a="1"/>
  <c r="A528" i="5" s="1"/>
  <c r="A544" i="5" a="1"/>
  <c r="A544" i="5" s="1"/>
  <c r="A552" i="5" a="1"/>
  <c r="A552" i="5" s="1"/>
  <c r="A568" i="5" a="1"/>
  <c r="A568" i="5" s="1"/>
  <c r="A576" i="5" a="1"/>
  <c r="A576" i="5" s="1"/>
  <c r="A592" i="5" a="1"/>
  <c r="A592" i="5" s="1"/>
  <c r="A600" i="5" a="1"/>
  <c r="A600" i="5" s="1"/>
  <c r="A616" i="5" a="1"/>
  <c r="A616" i="5" s="1"/>
  <c r="C477" i="5" a="1"/>
  <c r="C477" i="5" s="1"/>
  <c r="A493" i="5" a="1"/>
  <c r="A493" i="5" s="1"/>
  <c r="A509" i="5" a="1"/>
  <c r="A509" i="5" s="1"/>
  <c r="A538" i="5" a="1"/>
  <c r="A538" i="5" s="1"/>
  <c r="A550" i="5" a="1"/>
  <c r="A550" i="5" s="1"/>
  <c r="A578" i="5" a="1"/>
  <c r="A578" i="5" s="1"/>
  <c r="A590" i="5" a="1"/>
  <c r="A590" i="5" s="1"/>
  <c r="A605" i="5" a="1"/>
  <c r="A605" i="5" s="1"/>
  <c r="C475" i="5" a="1"/>
  <c r="C475" i="5" s="1"/>
  <c r="C469" i="5" a="1"/>
  <c r="C469" i="5" s="1"/>
  <c r="D469" i="5" s="1"/>
  <c r="A478" i="5" a="1"/>
  <c r="A478" i="5" s="1"/>
  <c r="A494" i="5" a="1"/>
  <c r="A494" i="5" s="1"/>
  <c r="A510" i="5" a="1"/>
  <c r="A510" i="5" s="1"/>
  <c r="A524" i="5" a="1"/>
  <c r="A524" i="5" s="1"/>
  <c r="A565" i="5" a="1"/>
  <c r="A565" i="5" s="1"/>
  <c r="A580" i="5" a="1"/>
  <c r="A580" i="5" s="1"/>
  <c r="A594" i="5" a="1"/>
  <c r="A594" i="5" s="1"/>
  <c r="A606" i="5" a="1"/>
  <c r="A606" i="5" s="1"/>
  <c r="E470" i="5" a="1"/>
  <c r="E470" i="5" s="1"/>
  <c r="E484" i="5" a="1"/>
  <c r="E484" i="5" s="1"/>
  <c r="C476" i="5" a="1"/>
  <c r="C476" i="5" s="1"/>
  <c r="A517" i="5" a="1"/>
  <c r="A517" i="5" s="1"/>
  <c r="A532" i="5" a="1"/>
  <c r="A532" i="5" s="1"/>
  <c r="A546" i="5" a="1"/>
  <c r="A546" i="5" s="1"/>
  <c r="A558" i="5" a="1"/>
  <c r="A558" i="5" s="1"/>
  <c r="A572" i="5" a="1"/>
  <c r="A572" i="5" s="1"/>
  <c r="A613" i="5" a="1"/>
  <c r="A613" i="5" s="1"/>
  <c r="C471" i="5" a="1"/>
  <c r="C471" i="5" s="1"/>
  <c r="C483" i="5" a="1"/>
  <c r="C483" i="5" s="1"/>
  <c r="A485" i="5" a="1"/>
  <c r="A485" i="5" s="1"/>
  <c r="A549" i="5" a="1"/>
  <c r="A549" i="5" s="1"/>
  <c r="A500" i="5" a="1"/>
  <c r="A500" i="5" s="1"/>
  <c r="A556" i="5" a="1"/>
  <c r="A556" i="5" s="1"/>
  <c r="A573" i="5" a="1"/>
  <c r="A573" i="5" s="1"/>
  <c r="E478" i="5" a="1"/>
  <c r="E478" i="5" s="1"/>
  <c r="C474" i="5" a="1"/>
  <c r="C474" i="5" s="1"/>
  <c r="A471" i="5" a="1"/>
  <c r="A471" i="5" s="1"/>
  <c r="A508" i="5" a="1"/>
  <c r="A508" i="5" s="1"/>
  <c r="A526" i="5" a="1"/>
  <c r="A526" i="5" s="1"/>
  <c r="A542" i="5" a="1"/>
  <c r="A542" i="5" s="1"/>
  <c r="A581" i="5" a="1"/>
  <c r="A581" i="5" s="1"/>
  <c r="A598" i="5" a="1"/>
  <c r="A598" i="5" s="1"/>
  <c r="A618" i="5" a="1"/>
  <c r="A618" i="5" s="1"/>
  <c r="E486" i="5" a="1"/>
  <c r="E486" i="5" s="1"/>
  <c r="A477" i="5" a="1"/>
  <c r="A477" i="5" s="1"/>
  <c r="A491" i="5" a="1"/>
  <c r="A491" i="5" s="1"/>
  <c r="A541" i="5" a="1"/>
  <c r="A541" i="5" s="1"/>
  <c r="A588" i="5" a="1"/>
  <c r="A588" i="5" s="1"/>
  <c r="A610" i="5" a="1"/>
  <c r="A610" i="5" s="1"/>
  <c r="C482" i="5" a="1"/>
  <c r="C482" i="5" s="1"/>
  <c r="A481" i="5" a="1"/>
  <c r="A481" i="5" s="1"/>
  <c r="A492" i="5" a="1"/>
  <c r="A492" i="5" s="1"/>
  <c r="A518" i="5" a="1"/>
  <c r="A518" i="5" s="1"/>
  <c r="A566" i="5" a="1"/>
  <c r="A566" i="5" s="1"/>
  <c r="A612" i="5" a="1"/>
  <c r="A612" i="5" s="1"/>
  <c r="E480" i="5" a="1"/>
  <c r="E480" i="5" s="1"/>
  <c r="A482" i="5" a="1"/>
  <c r="A482" i="5" s="1"/>
  <c r="A501" i="5" a="1"/>
  <c r="A501" i="5" s="1"/>
  <c r="A525" i="5" a="1"/>
  <c r="A525" i="5" s="1"/>
  <c r="A548" i="5" a="1"/>
  <c r="A548" i="5" s="1"/>
  <c r="A614" i="5" a="1"/>
  <c r="A614" i="5" s="1"/>
  <c r="C488" i="5" a="1"/>
  <c r="C488" i="5" s="1"/>
  <c r="A484" i="5" a="1"/>
  <c r="A484" i="5" s="1"/>
  <c r="A514" i="5" a="1"/>
  <c r="A514" i="5" s="1"/>
  <c r="A540" i="5" a="1"/>
  <c r="A540" i="5" s="1"/>
  <c r="A562" i="5" a="1"/>
  <c r="A562" i="5" s="1"/>
  <c r="E476" i="5" a="1"/>
  <c r="E476" i="5" s="1"/>
  <c r="A516" i="5" a="1"/>
  <c r="A516" i="5" s="1"/>
  <c r="A564" i="5" a="1"/>
  <c r="A564" i="5" s="1"/>
  <c r="A586" i="5" a="1"/>
  <c r="A586" i="5" s="1"/>
  <c r="E479" i="5" a="1"/>
  <c r="E479" i="5" s="1"/>
  <c r="C481" i="5" a="1"/>
  <c r="C481" i="5" s="1"/>
  <c r="A533" i="5" a="1"/>
  <c r="A533" i="5" s="1"/>
  <c r="C479" i="5" a="1"/>
  <c r="C479" i="5" s="1"/>
  <c r="A469" i="5" a="1"/>
  <c r="A469" i="5" s="1"/>
  <c r="A534" i="5" a="1"/>
  <c r="A534" i="5" s="1"/>
  <c r="A582" i="5" a="1"/>
  <c r="A582" i="5" s="1"/>
  <c r="A470" i="5" a="1"/>
  <c r="A470" i="5" s="1"/>
  <c r="A506" i="5" a="1"/>
  <c r="A506" i="5" s="1"/>
  <c r="A589" i="5" a="1"/>
  <c r="A589" i="5" s="1"/>
  <c r="E472" i="5" a="1"/>
  <c r="E472" i="5" s="1"/>
  <c r="A530" i="5" a="1"/>
  <c r="A530" i="5" s="1"/>
  <c r="A574" i="5" a="1"/>
  <c r="A574" i="5" s="1"/>
  <c r="A502" i="5" a="1"/>
  <c r="A502" i="5" s="1"/>
  <c r="A570" i="5" a="1"/>
  <c r="A570" i="5" s="1"/>
  <c r="E487" i="5" a="1"/>
  <c r="E487" i="5" s="1"/>
  <c r="A522" i="5" a="1"/>
  <c r="A522" i="5" s="1"/>
  <c r="A597" i="5" a="1"/>
  <c r="A597" i="5" s="1"/>
  <c r="A474" i="5" a="1"/>
  <c r="A474" i="5" s="1"/>
  <c r="A557" i="5" a="1"/>
  <c r="A557" i="5" s="1"/>
  <c r="A476" i="5" a="1"/>
  <c r="A476" i="5" s="1"/>
  <c r="A602" i="5" a="1"/>
  <c r="A602" i="5" s="1"/>
  <c r="A483" i="5" a="1"/>
  <c r="A483" i="5" s="1"/>
  <c r="C473" i="5" a="1"/>
  <c r="C473" i="5" s="1"/>
  <c r="E488" i="5" a="1"/>
  <c r="E488" i="5" s="1"/>
  <c r="A554" i="5" a="1"/>
  <c r="A554" i="5" s="1"/>
  <c r="E471" i="5" a="1"/>
  <c r="E471" i="5" s="1"/>
  <c r="C487" i="5" a="1"/>
  <c r="C487" i="5" s="1"/>
  <c r="A596" i="5" a="1"/>
  <c r="A596" i="5" s="1"/>
  <c r="A472" i="5" a="1"/>
  <c r="A472" i="5" s="1"/>
  <c r="A604" i="5" a="1"/>
  <c r="A604" i="5" s="1"/>
  <c r="C485" i="5" a="1"/>
  <c r="C485" i="5" s="1"/>
  <c r="F32" i="1"/>
  <c r="F33" i="1" s="1"/>
  <c r="F34" i="1" s="1"/>
  <c r="F35" i="1" s="1"/>
  <c r="F36" i="1" s="1"/>
  <c r="F37" i="1" s="1"/>
  <c r="F38" i="1" s="1"/>
  <c r="F39" i="1" s="1"/>
  <c r="F40" i="1" s="1"/>
  <c r="F41" i="1" s="1"/>
  <c r="F42" i="1" s="1"/>
  <c r="F43" i="1" s="1"/>
  <c r="F44" i="1" s="1"/>
  <c r="F45" i="1" s="1"/>
  <c r="F46" i="1" s="1"/>
  <c r="F47" i="1" s="1"/>
  <c r="F48" i="1" s="1"/>
  <c r="F49" i="1" s="1"/>
  <c r="F50" i="1" s="1"/>
  <c r="D32" i="1"/>
  <c r="D33" i="1" s="1"/>
  <c r="D34" i="1" s="1"/>
  <c r="D35" i="1" s="1"/>
  <c r="D36" i="1" s="1"/>
  <c r="D37" i="1" s="1"/>
  <c r="D38" i="1" s="1"/>
  <c r="D39" i="1" s="1"/>
  <c r="D40" i="1" s="1"/>
  <c r="D41" i="1" s="1"/>
  <c r="D42" i="1" s="1"/>
  <c r="D43" i="1" s="1"/>
  <c r="D44" i="1" s="1"/>
  <c r="D45" i="1" s="1"/>
  <c r="D46" i="1" s="1"/>
  <c r="D47" i="1" s="1"/>
  <c r="D48" i="1" s="1"/>
  <c r="D49" i="1" s="1"/>
  <c r="D50" i="1" s="1"/>
  <c r="D470" i="5" l="1"/>
  <c r="D471" i="5" s="1"/>
  <c r="D472" i="5" s="1"/>
  <c r="D473" i="5" s="1"/>
  <c r="D474" i="5" s="1"/>
  <c r="D475" i="5" s="1"/>
  <c r="D476" i="5" s="1"/>
  <c r="D477" i="5" s="1"/>
  <c r="D478" i="5" s="1"/>
  <c r="D479" i="5" s="1"/>
  <c r="D480" i="5" s="1"/>
  <c r="D481" i="5" s="1"/>
  <c r="D482" i="5" s="1"/>
  <c r="D483" i="5" s="1"/>
  <c r="D484" i="5" s="1"/>
  <c r="D485" i="5" s="1"/>
  <c r="D486" i="5" s="1"/>
  <c r="D487" i="5" s="1"/>
  <c r="D488" i="5" s="1"/>
  <c r="D489" i="5" s="1"/>
  <c r="D490" i="5" s="1"/>
  <c r="D491" i="5" s="1"/>
  <c r="D492" i="5" s="1"/>
  <c r="D493" i="5" s="1"/>
  <c r="D494" i="5" s="1"/>
  <c r="D495" i="5" s="1"/>
  <c r="D496" i="5" s="1"/>
  <c r="D497" i="5" s="1"/>
  <c r="D498" i="5" s="1"/>
  <c r="D499" i="5" s="1"/>
  <c r="D500" i="5" s="1"/>
  <c r="D501" i="5" s="1"/>
  <c r="D502" i="5" s="1"/>
  <c r="D503" i="5" s="1"/>
  <c r="D504" i="5" s="1"/>
  <c r="D505" i="5" s="1"/>
  <c r="D506" i="5" s="1"/>
  <c r="D507" i="5" s="1"/>
  <c r="D508" i="5" s="1"/>
  <c r="D509" i="5" s="1"/>
  <c r="D510" i="5" s="1"/>
  <c r="D511" i="5" s="1"/>
  <c r="D512" i="5" s="1"/>
  <c r="D513" i="5" s="1"/>
  <c r="D514" i="5" s="1"/>
  <c r="D515" i="5" s="1"/>
  <c r="D516" i="5" s="1"/>
  <c r="D517" i="5" s="1"/>
  <c r="D518" i="5" s="1"/>
  <c r="D519" i="5" s="1"/>
  <c r="D520" i="5" s="1"/>
  <c r="D521" i="5" s="1"/>
  <c r="D522" i="5" s="1"/>
  <c r="D523" i="5" s="1"/>
  <c r="D524" i="5" s="1"/>
  <c r="D525" i="5" s="1"/>
  <c r="D526" i="5" s="1"/>
  <c r="D527" i="5" s="1"/>
  <c r="D528" i="5" s="1"/>
  <c r="D529" i="5" s="1"/>
  <c r="D530" i="5" s="1"/>
  <c r="D531" i="5" s="1"/>
  <c r="D532" i="5" s="1"/>
  <c r="D533" i="5" s="1"/>
  <c r="D534" i="5" s="1"/>
  <c r="D535" i="5" s="1"/>
  <c r="D536" i="5" s="1"/>
  <c r="D537" i="5" s="1"/>
  <c r="D538" i="5" s="1"/>
  <c r="D539" i="5" s="1"/>
  <c r="D540" i="5" s="1"/>
  <c r="D541" i="5" s="1"/>
  <c r="D542" i="5" s="1"/>
  <c r="D543" i="5" s="1"/>
  <c r="D544" i="5" s="1"/>
  <c r="D545" i="5" s="1"/>
  <c r="D546" i="5" s="1"/>
  <c r="D547" i="5" s="1"/>
  <c r="D548" i="5" s="1"/>
  <c r="D549" i="5" s="1"/>
  <c r="D550" i="5" s="1"/>
  <c r="D551" i="5" s="1"/>
  <c r="D552" i="5" s="1"/>
  <c r="D553" i="5" s="1"/>
  <c r="D554" i="5" s="1"/>
  <c r="D555" i="5" s="1"/>
  <c r="D556" i="5" s="1"/>
  <c r="D557" i="5" s="1"/>
  <c r="D558" i="5" s="1"/>
  <c r="D559" i="5" s="1"/>
  <c r="D560" i="5" s="1"/>
  <c r="D561" i="5" s="1"/>
  <c r="D562" i="5" s="1"/>
  <c r="D563" i="5" s="1"/>
  <c r="D564" i="5" s="1"/>
  <c r="D565" i="5" s="1"/>
  <c r="D566" i="5" s="1"/>
  <c r="D567" i="5" s="1"/>
  <c r="D568" i="5" s="1"/>
  <c r="D569" i="5" s="1"/>
  <c r="D570" i="5" s="1"/>
  <c r="D571" i="5" s="1"/>
  <c r="D572" i="5" s="1"/>
  <c r="D573" i="5" s="1"/>
  <c r="D574" i="5" s="1"/>
  <c r="D575" i="5" s="1"/>
  <c r="D576" i="5" s="1"/>
  <c r="D577" i="5" s="1"/>
  <c r="D578" i="5" s="1"/>
  <c r="D579" i="5" s="1"/>
  <c r="D580" i="5" s="1"/>
  <c r="D581" i="5" s="1"/>
  <c r="D582" i="5" s="1"/>
  <c r="D583" i="5" s="1"/>
  <c r="D584" i="5" s="1"/>
  <c r="D585" i="5" s="1"/>
  <c r="D586" i="5" s="1"/>
  <c r="D587" i="5" s="1"/>
  <c r="D588" i="5" s="1"/>
  <c r="D589" i="5" s="1"/>
  <c r="D590" i="5" s="1"/>
  <c r="D591" i="5" s="1"/>
  <c r="D592" i="5" s="1"/>
  <c r="D593" i="5" s="1"/>
  <c r="D594" i="5" s="1"/>
  <c r="D595" i="5" s="1"/>
  <c r="D596" i="5" s="1"/>
  <c r="D597" i="5" s="1"/>
  <c r="D598" i="5" s="1"/>
  <c r="D599" i="5" s="1"/>
  <c r="D600" i="5" s="1"/>
  <c r="D601" i="5" s="1"/>
  <c r="D602" i="5" s="1"/>
  <c r="D603" i="5" s="1"/>
  <c r="D604" i="5" s="1"/>
  <c r="D605" i="5" s="1"/>
  <c r="D606" i="5" s="1"/>
  <c r="D607" i="5" s="1"/>
  <c r="D608" i="5" s="1"/>
  <c r="D609" i="5" s="1"/>
  <c r="D610" i="5" s="1"/>
  <c r="D611" i="5" s="1"/>
  <c r="D612" i="5" s="1"/>
  <c r="D613" i="5" s="1"/>
  <c r="D614" i="5" s="1"/>
  <c r="D615" i="5" s="1"/>
  <c r="D616" i="5" s="1"/>
  <c r="D617" i="5" s="1"/>
  <c r="D618" i="5" s="1"/>
  <c r="D619" i="5" s="1"/>
  <c r="F470" i="5"/>
  <c r="F471" i="5" s="1"/>
  <c r="F472" i="5" s="1"/>
  <c r="F473" i="5" s="1"/>
  <c r="F474" i="5" s="1"/>
  <c r="F475" i="5" s="1"/>
  <c r="F476" i="5" s="1"/>
  <c r="F477" i="5" s="1"/>
  <c r="F478" i="5" s="1"/>
  <c r="F479" i="5" s="1"/>
  <c r="F480" i="5" s="1"/>
  <c r="F481" i="5" s="1"/>
  <c r="F482" i="5" s="1"/>
  <c r="F483" i="5" s="1"/>
  <c r="F484" i="5" s="1"/>
  <c r="F485" i="5" s="1"/>
  <c r="F486" i="5" s="1"/>
  <c r="F487" i="5" s="1"/>
  <c r="F488" i="5" s="1"/>
  <c r="F489" i="5" s="1"/>
  <c r="F490" i="5" s="1"/>
  <c r="F491" i="5" s="1"/>
  <c r="F492" i="5" s="1"/>
  <c r="F493" i="5" s="1"/>
  <c r="F494" i="5" s="1"/>
  <c r="F495" i="5" s="1"/>
  <c r="F496" i="5" s="1"/>
  <c r="F497" i="5" s="1"/>
  <c r="F498" i="5" s="1"/>
  <c r="F499" i="5" s="1"/>
  <c r="F500" i="5" s="1"/>
  <c r="F501" i="5" s="1"/>
  <c r="F502" i="5" s="1"/>
  <c r="F503" i="5" s="1"/>
  <c r="F504" i="5" s="1"/>
  <c r="F505" i="5" s="1"/>
  <c r="F506" i="5" s="1"/>
  <c r="F507" i="5" s="1"/>
  <c r="F508" i="5" s="1"/>
  <c r="F509" i="5" s="1"/>
  <c r="F510" i="5" s="1"/>
  <c r="F511" i="5" s="1"/>
  <c r="F512" i="5" s="1"/>
  <c r="F513" i="5" s="1"/>
  <c r="F514" i="5" s="1"/>
  <c r="F515" i="5" s="1"/>
  <c r="F516" i="5" s="1"/>
  <c r="F517" i="5" s="1"/>
  <c r="F518" i="5" s="1"/>
  <c r="F519" i="5" s="1"/>
  <c r="F520" i="5" s="1"/>
  <c r="F521" i="5" s="1"/>
  <c r="F522" i="5" s="1"/>
  <c r="F523" i="5" s="1"/>
  <c r="F524" i="5" s="1"/>
  <c r="F525" i="5" s="1"/>
  <c r="F526" i="5" s="1"/>
  <c r="F527" i="5" s="1"/>
  <c r="F528" i="5" s="1"/>
  <c r="F529" i="5" s="1"/>
  <c r="F530" i="5" s="1"/>
  <c r="F531" i="5" s="1"/>
  <c r="F532" i="5" s="1"/>
  <c r="F533" i="5" s="1"/>
  <c r="F534" i="5" s="1"/>
  <c r="F535" i="5" s="1"/>
  <c r="F536" i="5" s="1"/>
  <c r="F537" i="5" s="1"/>
  <c r="F538" i="5" s="1"/>
  <c r="F539" i="5" s="1"/>
  <c r="F540" i="5" s="1"/>
  <c r="F541" i="5" s="1"/>
  <c r="F542" i="5" s="1"/>
  <c r="F543" i="5" s="1"/>
  <c r="F544" i="5" s="1"/>
  <c r="F545" i="5" s="1"/>
  <c r="F546" i="5" s="1"/>
  <c r="F547" i="5" s="1"/>
  <c r="F548" i="5" s="1"/>
  <c r="F549" i="5" s="1"/>
  <c r="F550" i="5" s="1"/>
  <c r="F551" i="5" s="1"/>
  <c r="F552" i="5" s="1"/>
  <c r="F553" i="5" s="1"/>
  <c r="F554" i="5" s="1"/>
  <c r="F555" i="5" s="1"/>
  <c r="F556" i="5" s="1"/>
  <c r="F557" i="5" s="1"/>
  <c r="F558" i="5" s="1"/>
  <c r="F559" i="5" s="1"/>
  <c r="F560" i="5" s="1"/>
  <c r="F561" i="5" s="1"/>
  <c r="F562" i="5" s="1"/>
  <c r="F563" i="5" s="1"/>
  <c r="F564" i="5" s="1"/>
  <c r="F565" i="5" s="1"/>
  <c r="F566" i="5" s="1"/>
  <c r="F567" i="5" s="1"/>
  <c r="F568" i="5" s="1"/>
  <c r="F569" i="5" s="1"/>
  <c r="F570" i="5" s="1"/>
  <c r="F571" i="5" s="1"/>
  <c r="F572" i="5" s="1"/>
  <c r="F573" i="5" s="1"/>
  <c r="F574" i="5" s="1"/>
  <c r="F575" i="5" s="1"/>
  <c r="F576" i="5" s="1"/>
  <c r="F577" i="5" s="1"/>
  <c r="F578" i="5" s="1"/>
  <c r="F579" i="5" s="1"/>
  <c r="F580" i="5" s="1"/>
  <c r="F581" i="5" s="1"/>
  <c r="F582" i="5" s="1"/>
  <c r="F583" i="5" s="1"/>
  <c r="F584" i="5" s="1"/>
  <c r="F585" i="5" s="1"/>
  <c r="F586" i="5" s="1"/>
  <c r="F587" i="5" s="1"/>
  <c r="F588" i="5" s="1"/>
  <c r="F589" i="5" s="1"/>
  <c r="F590" i="5" s="1"/>
  <c r="F591" i="5" s="1"/>
  <c r="F592" i="5" s="1"/>
  <c r="F593" i="5" s="1"/>
  <c r="F594" i="5" s="1"/>
  <c r="F595" i="5" s="1"/>
  <c r="F596" i="5" s="1"/>
  <c r="F597" i="5" s="1"/>
  <c r="F598" i="5" s="1"/>
  <c r="F599" i="5" s="1"/>
  <c r="F600" i="5" s="1"/>
  <c r="F601" i="5" s="1"/>
  <c r="F602" i="5" s="1"/>
  <c r="F603" i="5" s="1"/>
  <c r="F604" i="5" s="1"/>
  <c r="F605" i="5" s="1"/>
  <c r="F606" i="5" s="1"/>
  <c r="F607" i="5" s="1"/>
  <c r="F608" i="5" s="1"/>
  <c r="F609" i="5" s="1"/>
  <c r="F610" i="5" s="1"/>
  <c r="F611" i="5" s="1"/>
  <c r="F612" i="5" s="1"/>
  <c r="F613" i="5" s="1"/>
  <c r="F614" i="5" s="1"/>
  <c r="F615" i="5" s="1"/>
  <c r="F616" i="5" s="1"/>
  <c r="F617" i="5" s="1"/>
  <c r="F618" i="5" s="1"/>
  <c r="F619"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<sst xmlns="http://schemas.openxmlformats.org/spreadsheetml/2006/main" count="4452" uniqueCount="144">
  <si>
    <t>CW20 – Distribution mains condition - cohort analysis guidance</t>
  </si>
  <si>
    <t>Version 1.0</t>
  </si>
  <si>
    <r>
      <t xml:space="preserve">Objective
</t>
    </r>
    <r>
      <rPr>
        <sz val="11"/>
        <color theme="1"/>
        <rFont val="Arial"/>
        <family val="2"/>
      </rPr>
      <t xml:space="preserve">To set out additional guidance for how companies should construct the .xls file in support of Business Plan Table CW20 Distribution Mains Condition. This includes the variables to be used.
Companies were asked to provide information on what metrics they use in cohort/deterioration analysis. This data has been analysed to determine the variables that should be available across the majority of water companies, these are considered primary variables that all company's must standardise upon. Further metrics were identified that are available across a number of company's, these are considered secondary variables, which companies should standardise on where feasible, but are not mandatory. Companies can also add any further variables as required, provided the primary variables are adhered to. 
This guidance should be read in conjunction with the Business Plan Table Guidance and Table template.  
</t>
    </r>
    <r>
      <rPr>
        <b/>
        <sz val="11"/>
        <color theme="1"/>
        <rFont val="Arial"/>
        <family val="2"/>
      </rPr>
      <t xml:space="preserve">
Data sources
</t>
    </r>
    <r>
      <rPr>
        <sz val="11"/>
        <color theme="1"/>
        <rFont val="Arial"/>
        <family val="2"/>
      </rPr>
      <t>-Ofwat data request</t>
    </r>
  </si>
  <si>
    <t xml:space="preserve">Example table providing an indicative layout for the supporting .xls file of the cohort analysis. </t>
  </si>
  <si>
    <t>Primary</t>
  </si>
  <si>
    <t>Secondary</t>
  </si>
  <si>
    <t>Other</t>
  </si>
  <si>
    <t>Cohort Ref (user specified)</t>
  </si>
  <si>
    <t>Material</t>
  </si>
  <si>
    <t>Age</t>
  </si>
  <si>
    <t>Pipe size</t>
  </si>
  <si>
    <t>Soil - Corrosivity</t>
  </si>
  <si>
    <t>Soil - Fracture potential</t>
  </si>
  <si>
    <t>Other_1 (e.g. DMA)</t>
  </si>
  <si>
    <t>Other_2 (e.g. relined)</t>
  </si>
  <si>
    <t>Other_3</t>
  </si>
  <si>
    <t>Sum of length (km)</t>
  </si>
  <si>
    <t>Sum of bursts (over 5 year period)</t>
  </si>
  <si>
    <t>Average annual bursts</t>
  </si>
  <si>
    <t>Nominal expected bursts</t>
  </si>
  <si>
    <t>Annual burst rate tolerance (+/-50% as far as practicable)</t>
  </si>
  <si>
    <t>Tolerance</t>
  </si>
  <si>
    <t>Within tolerance</t>
  </si>
  <si>
    <t>Average annual bursts per 1000km</t>
  </si>
  <si>
    <t>Grade</t>
  </si>
  <si>
    <t>Rank</t>
  </si>
  <si>
    <t>AC</t>
  </si>
  <si>
    <t>1941 to 1960</t>
  </si>
  <si>
    <t>1941 to 1950</t>
  </si>
  <si>
    <t>≤320mm</t>
  </si>
  <si>
    <t>&gt;70mm and ≤120mm</t>
  </si>
  <si>
    <t>Not used</t>
  </si>
  <si>
    <t>DMA1</t>
  </si>
  <si>
    <t>+/-50%</t>
  </si>
  <si>
    <t>DMA2</t>
  </si>
  <si>
    <t>1951 to 1960</t>
  </si>
  <si>
    <t>Low</t>
  </si>
  <si>
    <t xml:space="preserve">Medium </t>
  </si>
  <si>
    <t>High</t>
  </si>
  <si>
    <t>1961 to 1980</t>
  </si>
  <si>
    <t>1961 to 1970</t>
  </si>
  <si>
    <t>PE</t>
  </si>
  <si>
    <t>1981 to 2000</t>
  </si>
  <si>
    <t>2001 to 2020</t>
  </si>
  <si>
    <t>PVC</t>
  </si>
  <si>
    <t>CI</t>
  </si>
  <si>
    <t>1901 to 1920</t>
  </si>
  <si>
    <t xml:space="preserve">&gt;450mm and ≤610mm; </t>
  </si>
  <si>
    <t>1921 to 1940</t>
  </si>
  <si>
    <t>1921 to 1930</t>
  </si>
  <si>
    <t>DMA3</t>
  </si>
  <si>
    <t>Relined</t>
  </si>
  <si>
    <t>&gt;120mm and ≤160mm</t>
  </si>
  <si>
    <t>Total</t>
  </si>
  <si>
    <t>+/-10%</t>
  </si>
  <si>
    <t>Average of averages</t>
  </si>
  <si>
    <t>Example table and graph of cumulative annual average bursts (y-axis) versus cumulative mains length (x-axis)</t>
  </si>
  <si>
    <t>Cohort Ref</t>
  </si>
  <si>
    <t>Cumulative average annual bursts</t>
  </si>
  <si>
    <t>Length</t>
  </si>
  <si>
    <t>Cumulative length</t>
  </si>
  <si>
    <t>Calcualtion</t>
  </si>
  <si>
    <t>S_Age</t>
  </si>
  <si>
    <t>S_Pipe size</t>
  </si>
  <si>
    <t>Corrosivity</t>
  </si>
  <si>
    <t>Fracture potential</t>
  </si>
  <si>
    <t>Other (user defined heading e.g. DMA, Surveyed condition, APM, Urban/Rural, alkalinity, pH, further material breakdown)</t>
  </si>
  <si>
    <t>Bursts average per 1000km</t>
  </si>
  <si>
    <t>pre-1880</t>
  </si>
  <si>
    <t xml:space="preserve">User defined variable list. </t>
  </si>
  <si>
    <t>1881 to 1900</t>
  </si>
  <si>
    <t xml:space="preserve">&gt;320mm and ≤450mm; </t>
  </si>
  <si>
    <t>≤70mm</t>
  </si>
  <si>
    <t>DI</t>
  </si>
  <si>
    <t>1881 to 1890</t>
  </si>
  <si>
    <t>1891 to 1900</t>
  </si>
  <si>
    <t>&gt;610mm</t>
  </si>
  <si>
    <t>1901 to 1910</t>
  </si>
  <si>
    <t>&gt;160mm and ≤320mm</t>
  </si>
  <si>
    <t>ST</t>
  </si>
  <si>
    <t>1911 to 1920</t>
  </si>
  <si>
    <t>GRP</t>
  </si>
  <si>
    <t xml:space="preserve">Lead </t>
  </si>
  <si>
    <t>1931 to 1940</t>
  </si>
  <si>
    <t>2021 onwards</t>
  </si>
  <si>
    <t>1971 to 1980</t>
  </si>
  <si>
    <t>1981 to 1990</t>
  </si>
  <si>
    <t>1991 to 2000</t>
  </si>
  <si>
    <t>2001 to 2010</t>
  </si>
  <si>
    <t>2011 to 2020</t>
  </si>
  <si>
    <t>2020 onwards</t>
  </si>
  <si>
    <t>Lead</t>
  </si>
  <si>
    <t>pre 1880</t>
  </si>
  <si>
    <t>Not Used</t>
  </si>
  <si>
    <t>&lt;=320mm</t>
  </si>
  <si>
    <t>&gt;320mm and &lt;=450mm</t>
  </si>
  <si>
    <t>&gt;450mm and &lt;=610mm</t>
  </si>
  <si>
    <t>&lt;=70mm</t>
  </si>
  <si>
    <t>&gt;120mm and &lt;=160mm</t>
  </si>
  <si>
    <t>&gt;70mm and &lt;=120mm</t>
  </si>
  <si>
    <t>&gt;160mm and &lt;=320mm</t>
  </si>
  <si>
    <t>high</t>
  </si>
  <si>
    <t>low</t>
  </si>
  <si>
    <t>medium</t>
  </si>
  <si>
    <t>Other_1 (DMA)</t>
  </si>
  <si>
    <t>Other_2 (Supply Zone)</t>
  </si>
  <si>
    <t>BLUNTISHAM TOWER</t>
  </si>
  <si>
    <t>BOURN RES</t>
  </si>
  <si>
    <t>BOURN TOWER</t>
  </si>
  <si>
    <t>BURY BOOSTER</t>
  </si>
  <si>
    <t>CAM-SZ</t>
  </si>
  <si>
    <t>HEYDON RES</t>
  </si>
  <si>
    <t>MADINGLEY RES</t>
  </si>
  <si>
    <t>MADINGLEY TOWER</t>
  </si>
  <si>
    <t>SHAVERS END</t>
  </si>
  <si>
    <t>BALSHAM TOWER</t>
  </si>
  <si>
    <t>RIVEY TOWER</t>
  </si>
  <si>
    <t>WARBOYS TOWER</t>
  </si>
  <si>
    <t>WISTOW RES</t>
  </si>
  <si>
    <t>CASTLE HILL BOOSTER</t>
  </si>
  <si>
    <t>MADINGLEY RES RED</t>
  </si>
  <si>
    <t>BARR BEACON</t>
  </si>
  <si>
    <t>GLASCOTE</t>
  </si>
  <si>
    <t>OUTWOODS</t>
  </si>
  <si>
    <t>SEDGLEY BEACON</t>
  </si>
  <si>
    <t>SPRINGSMIRE</t>
  </si>
  <si>
    <t>WALSALL</t>
  </si>
  <si>
    <t>WEST BROMWICH</t>
  </si>
  <si>
    <t>CANNOCK HIGH</t>
  </si>
  <si>
    <t>CANNOCK LOW</t>
  </si>
  <si>
    <t>CAWNEY HILL</t>
  </si>
  <si>
    <t>HOPWAS</t>
  </si>
  <si>
    <t>RUGELEY</t>
  </si>
  <si>
    <t>WINSHILL</t>
  </si>
  <si>
    <t>HAYLEY GREEN</t>
  </si>
  <si>
    <t>CASTLEWAY</t>
  </si>
  <si>
    <t>SUTTON COLDFIELD</t>
  </si>
  <si>
    <t>UTTOXETER</t>
  </si>
  <si>
    <t>&lt;Null&gt;</t>
  </si>
  <si>
    <t>EVERSDEN RES</t>
  </si>
  <si>
    <t>HEYDON BOOSTER</t>
  </si>
  <si>
    <t>UNKNOWN</t>
  </si>
  <si>
    <t>CAMBOURNE BOOSTER</t>
  </si>
  <si>
    <t>Sum of length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</si>
</sst>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rial"/>
      <family val="2"/>
    </font>
    <font>
      <sz val="11"/>
      <color theme="1"/>
      <name val="Arial"/>
      <family val="2"/>
    </font>
    <font>
      <b/>
      <sz val="11"/>
      <color theme="1"/>
      <name val="Arial"/>
      <family val="2"/>
    </font>
    <font>
      <sz val="11"/>
      <color theme="1"/>
      <name val="Calibri"/>
      <family val="2"/>
      <scheme val="minor"/>
    </font>
    <font>
      <b/>
      <sz val="9"/>
      <color theme="3"/>
      <name val="Arial"/>
      <family val="2"/>
    </font>
    <font>
      <u/>
      <sz val="11"/>
      <color theme="10"/>
      <name val="Calibri"/>
      <family val="2"/>
    </font>
    <font>
      <sz val="10"/>
      <color theme="1"/>
      <name val="Calibri"/>
      <family val="2"/>
      <scheme val="minor"/>
    </font>
    <font>
      <sz val="10"/>
      <color theme="1"/>
      <name val="Arial"/>
      <family val="2"/>
    </font>
    <font>
      <sz val="8"/>
      <name val="Arial"/>
      <family val="2"/>
    </font>
    <font>
      <sz val="10"/>
      <color theme="3"/>
      <name val="Calibri"/>
      <family val="2"/>
    </font>
    <font>
      <sz val="9"/>
      <color theme="1"/>
      <name val="Calibri"/>
      <family val="2"/>
    </font>
    <font>
      <b/>
      <sz val="15"/>
      <color theme="0"/>
      <name val="Arial"/>
      <family val="2"/>
    </font>
    <font>
      <sz val="10"/>
      <color theme="3"/>
      <name val="Arial"/>
      <family val="2"/>
    </font>
    <font>
      <sz val="9"/>
      <color theme="1"/>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3"/>
        <bgColor indexed="64"/>
      </patternFill>
    </fill>
    <fill>
      <patternFill patternType="solid">
        <fgColor rgb="FFDCECF5"/>
        <bgColor indexed="64"/>
      </patternFill>
    </fill>
    <fill>
      <patternFill patternType="solid">
        <fgColor rgb="FFFFFF00"/>
        <bgColor indexed="64"/>
      </patternFill>
    </fill>
  </fills>
  <borders count="1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3"/>
      </left>
      <right style="thin">
        <color theme="3"/>
      </right>
      <top style="thin">
        <color theme="3"/>
      </top>
      <bottom style="thin">
        <color theme="3"/>
      </bottom>
      <diagonal/>
    </border>
    <border>
      <left style="thin">
        <color theme="3"/>
      </left>
      <right style="thin">
        <color theme="3"/>
      </right>
      <top style="thin">
        <color theme="3"/>
      </top>
      <bottom/>
      <diagonal/>
    </border>
    <border>
      <left style="thin">
        <color theme="3"/>
      </left>
      <right style="thin">
        <color theme="3"/>
      </right>
      <top style="medium">
        <color theme="3"/>
      </top>
      <bottom style="medium">
        <color theme="3"/>
      </bottom>
      <diagonal/>
    </border>
    <border>
      <left style="thin">
        <color auto="1"/>
      </left>
      <right style="thin">
        <color auto="1"/>
      </right>
      <top style="thin">
        <color auto="1"/>
      </top>
      <bottom style="thin">
        <color auto="1"/>
      </bottom>
      <diagonal/>
    </border>
    <border>
      <left style="thin">
        <color theme="3"/>
      </left>
      <right/>
      <top style="thin">
        <color theme="3"/>
      </top>
      <bottom style="thin">
        <color theme="3"/>
      </bottom>
      <diagonal/>
    </border>
    <border>
      <left style="thin">
        <color theme="3"/>
      </left>
      <right style="thin">
        <color theme="3"/>
      </right>
      <top/>
      <bottom style="medium">
        <color theme="3"/>
      </bottom>
      <diagonal/>
    </border>
  </borders>
  <cellStyleXfs count="7">
    <xf numFmtId="0" fontId="0" fillId="0" borderId="0"/>
    <xf numFmtId="0" fontId="3" fillId="0" borderId="0"/>
    <xf numFmtId="0" fontId="3" fillId="0" borderId="0"/>
    <xf numFmtId="0" fontId="1" fillId="0" borderId="0"/>
    <xf numFmtId="0" fontId="5" fillId="0" borderId="0" applyNumberFormat="0" applyFill="0" applyBorder="0" applyAlignment="0" applyProtection="0">
      <alignment vertical="top"/>
      <protection locked="0"/>
    </xf>
    <xf numFmtId="0" fontId="1" fillId="0" borderId="0"/>
    <xf numFmtId="0" fontId="7" fillId="0" borderId="0"/>
  </cellStyleXfs>
  <cellXfs count="32">
    <xf numFmtId="0" fontId="0" fillId="0" borderId="0" xfId="0"/>
    <xf numFmtId="0" fontId="4" fillId="2" borderId="0" xfId="2" applyFont="1" applyFill="1"/>
    <xf numFmtId="0" fontId="1" fillId="2" borderId="0" xfId="3" applyFill="1"/>
    <xf numFmtId="0" fontId="4" fillId="0" borderId="0" xfId="2" applyFont="1"/>
    <xf numFmtId="0" fontId="1" fillId="2" borderId="0" xfId="3" applyFill="1" applyAlignment="1">
      <alignment vertical="center" wrapText="1"/>
    </xf>
    <xf numFmtId="0" fontId="6" fillId="0" borderId="0" xfId="0" applyFont="1"/>
    <xf numFmtId="0" fontId="9" fillId="5" borderId="5" xfId="5" applyFont="1" applyFill="1" applyBorder="1" applyAlignment="1">
      <alignment horizontal="center" vertical="center" wrapText="1"/>
    </xf>
    <xf numFmtId="0" fontId="10" fillId="0" borderId="4" xfId="5" applyFont="1" applyBorder="1" applyAlignment="1">
      <alignment horizontal="center" vertical="center" wrapText="1"/>
    </xf>
    <xf numFmtId="0" fontId="1" fillId="0" borderId="0" xfId="0" applyFont="1"/>
    <xf numFmtId="0" fontId="12" fillId="5" borderId="5" xfId="5" applyFont="1" applyFill="1" applyBorder="1" applyAlignment="1">
      <alignment vertical="center" wrapText="1"/>
    </xf>
    <xf numFmtId="0" fontId="13" fillId="0" borderId="4" xfId="5" applyFont="1" applyBorder="1" applyAlignment="1">
      <alignment horizontal="center" vertical="center"/>
    </xf>
    <xf numFmtId="0" fontId="13" fillId="0" borderId="4" xfId="5" applyFont="1" applyBorder="1" applyAlignment="1">
      <alignment vertical="center"/>
    </xf>
    <xf numFmtId="0" fontId="12" fillId="0" borderId="6" xfId="5" applyFont="1" applyBorder="1" applyAlignment="1">
      <alignment horizontal="center" vertical="center"/>
    </xf>
    <xf numFmtId="0" fontId="2" fillId="0" borderId="0" xfId="0" applyFont="1"/>
    <xf numFmtId="0" fontId="7" fillId="0" borderId="0" xfId="0" applyFont="1"/>
    <xf numFmtId="0" fontId="1" fillId="0" borderId="0" xfId="0" applyFont="1" applyAlignment="1">
      <alignment wrapText="1"/>
    </xf>
    <xf numFmtId="0" fontId="11" fillId="4" borderId="0" xfId="2" applyFont="1" applyFill="1" applyAlignment="1">
      <alignment vertical="center"/>
    </xf>
    <xf numFmtId="0" fontId="1" fillId="4" borderId="0" xfId="3" applyFill="1" applyAlignment="1">
      <alignment vertical="center"/>
    </xf>
    <xf numFmtId="0" fontId="1" fillId="0" borderId="0" xfId="3" applyAlignment="1">
      <alignment vertical="center"/>
    </xf>
    <xf numFmtId="0" fontId="11" fillId="4" borderId="0" xfId="5" applyFont="1" applyFill="1" applyAlignment="1">
      <alignment vertical="center"/>
    </xf>
    <xf numFmtId="0" fontId="2" fillId="0" borderId="0" xfId="0" applyFont="1" applyAlignment="1">
      <alignment vertical="center"/>
    </xf>
    <xf numFmtId="0" fontId="9" fillId="6" borderId="5" xfId="5" applyFont="1" applyFill="1" applyBorder="1" applyAlignment="1">
      <alignment horizontal="center" vertical="center" wrapText="1"/>
    </xf>
    <xf numFmtId="0" fontId="12" fillId="5" borderId="0" xfId="5" applyFont="1" applyFill="1" applyAlignment="1">
      <alignment vertical="center" wrapText="1"/>
    </xf>
    <xf numFmtId="2" fontId="13" fillId="0" borderId="0" xfId="0" applyNumberFormat="1" applyFont="1"/>
    <xf numFmtId="0" fontId="13" fillId="0" borderId="8" xfId="5" applyFont="1" applyBorder="1" applyAlignment="1">
      <alignment horizontal="center" vertical="center"/>
    </xf>
    <xf numFmtId="0" fontId="12" fillId="0" borderId="9" xfId="5" applyFont="1" applyBorder="1" applyAlignment="1">
      <alignment horizontal="center" vertical="center"/>
    </xf>
    <xf numFmtId="0" fontId="13" fillId="0" borderId="7" xfId="5" applyFont="1" applyBorder="1" applyAlignment="1">
      <alignment vertical="center"/>
    </xf>
    <xf numFmtId="0" fontId="13" fillId="0" borderId="7" xfId="5" applyFont="1" applyBorder="1" applyAlignment="1">
      <alignment horizontal="center" vertical="center"/>
    </xf>
    <xf numFmtId="2" fontId="13" fillId="0" borderId="7" xfId="0" applyNumberFormat="1" applyFont="1" applyBorder="1"/>
    <xf numFmtId="0" fontId="2" fillId="3" borderId="1" xfId="3" applyFont="1" applyFill="1" applyBorder="1" applyAlignment="1">
      <alignment horizontal="left" vertical="center" wrapText="1"/>
    </xf>
    <xf numFmtId="0" fontId="1" fillId="3" borderId="2" xfId="3" applyFill="1" applyBorder="1" applyAlignment="1">
      <alignment horizontal="left" vertical="center" wrapText="1"/>
    </xf>
    <xf numFmtId="0" fontId="1" fillId="3" borderId="3" xfId="3" applyFill="1" applyBorder="1" applyAlignment="1">
      <alignment horizontal="left" vertical="center" wrapText="1"/>
    </xf>
  </cellXfs>
  <cellStyles count="7">
    <cellStyle name="Hyperlink 2" xfId="4" xr:uid="{8C4966F7-09BB-416B-B920-E158D39EADD5}"/>
    <cellStyle name="Normal" xfId="0" builtinId="0"/>
    <cellStyle name="Normal 2" xfId="1" xr:uid="{A853A54F-BB4C-4575-971D-9B1ED0A4C896}"/>
    <cellStyle name="Normal 2 6" xfId="2" xr:uid="{7A02C124-BB9C-4CFB-B049-565C37276340}"/>
    <cellStyle name="Normal 3 3" xfId="6" xr:uid="{5A5B78D8-A6E9-401F-B197-F4F774C9510E}"/>
    <cellStyle name="Normal 3 6" xfId="5" xr:uid="{B8E8502F-ED92-44A9-80C3-2591891550F8}"/>
    <cellStyle name="Normal 87 2" xfId="3" xr:uid="{A6E2171B-E23F-4852-B340-80273476B3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Krub" panose="00000500000000000000" pitchFamily="2" charset="-34"/>
                <a:ea typeface="+mn-ea"/>
                <a:cs typeface="Krub" panose="00000500000000000000" pitchFamily="2" charset="-34"/>
              </a:defRPr>
            </a:pPr>
            <a:r>
              <a:rPr lang="en-US" sz="1200"/>
              <a:t>Cumulative Avg Annual Bursts v Cumulative Mains Length example</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US"/>
        </a:p>
      </c:txPr>
    </c:title>
    <c:autoTitleDeleted val="0"/>
    <c:plotArea>
      <c:layout/>
      <c:scatterChart>
        <c:scatterStyle val="smoothMarker"/>
        <c:varyColors val="0"/>
        <c:ser>
          <c:idx val="0"/>
          <c:order val="0"/>
          <c:tx>
            <c:strRef>
              <c:f>SSW!$F$468</c:f>
              <c:strCache>
                <c:ptCount val="1"/>
                <c:pt idx="0">
                  <c:v>Cumulative length</c:v>
                </c:pt>
              </c:strCache>
            </c:strRef>
          </c:tx>
          <c:spPr>
            <a:ln w="19050" cap="rnd">
              <a:solidFill>
                <a:schemeClr val="accent1"/>
              </a:solidFill>
              <a:round/>
            </a:ln>
            <a:effectLst/>
          </c:spPr>
          <c:marker>
            <c:symbol val="none"/>
          </c:marker>
          <c:xVal>
            <c:numRef>
              <c:f>SSW!$F$469:$F$619</c:f>
              <c:numCache>
                <c:formatCode>General</c:formatCode>
                <c:ptCount val="151"/>
                <c:pt idx="0">
                  <c:v>4.264805E-3</c:v>
                </c:pt>
                <c:pt idx="1">
                  <c:v>8.6354110000000008E-3</c:v>
                </c:pt>
                <c:pt idx="2">
                  <c:v>1.8055344000000001E-2</c:v>
                </c:pt>
                <c:pt idx="3">
                  <c:v>4.6472226000000005E-2</c:v>
                </c:pt>
                <c:pt idx="4">
                  <c:v>8.7358211000000005E-2</c:v>
                </c:pt>
                <c:pt idx="5">
                  <c:v>0.14827054100000001</c:v>
                </c:pt>
                <c:pt idx="6">
                  <c:v>0.24159926900000001</c:v>
                </c:pt>
                <c:pt idx="7">
                  <c:v>0.37129161499999996</c:v>
                </c:pt>
                <c:pt idx="8">
                  <c:v>0.77447403199999987</c:v>
                </c:pt>
                <c:pt idx="9">
                  <c:v>0.95292898199999987</c:v>
                </c:pt>
                <c:pt idx="10">
                  <c:v>1.855183077</c:v>
                </c:pt>
                <c:pt idx="11">
                  <c:v>3.8841441350000001</c:v>
                </c:pt>
                <c:pt idx="12">
                  <c:v>6.1477545090000003</c:v>
                </c:pt>
                <c:pt idx="13">
                  <c:v>6.4438342470000007</c:v>
                </c:pt>
                <c:pt idx="14">
                  <c:v>20.976406652000001</c:v>
                </c:pt>
                <c:pt idx="15">
                  <c:v>31.918600937000001</c:v>
                </c:pt>
                <c:pt idx="16">
                  <c:v>32.544740277000002</c:v>
                </c:pt>
                <c:pt idx="17">
                  <c:v>81.691642139999999</c:v>
                </c:pt>
                <c:pt idx="18">
                  <c:v>85.515693029999994</c:v>
                </c:pt>
                <c:pt idx="19">
                  <c:v>93.983385173999991</c:v>
                </c:pt>
                <c:pt idx="20">
                  <c:v>94.899405593999987</c:v>
                </c:pt>
                <c:pt idx="21">
                  <c:v>123.73522380999998</c:v>
                </c:pt>
                <c:pt idx="22">
                  <c:v>142.27138190299996</c:v>
                </c:pt>
                <c:pt idx="23">
                  <c:v>146.51484024799996</c:v>
                </c:pt>
                <c:pt idx="24">
                  <c:v>162.11841619999996</c:v>
                </c:pt>
                <c:pt idx="25">
                  <c:v>162.61183560899997</c:v>
                </c:pt>
                <c:pt idx="26">
                  <c:v>168.28792057199996</c:v>
                </c:pt>
                <c:pt idx="27">
                  <c:v>212.59443898499995</c:v>
                </c:pt>
                <c:pt idx="28">
                  <c:v>215.04955256299996</c:v>
                </c:pt>
                <c:pt idx="29">
                  <c:v>216.99491588699996</c:v>
                </c:pt>
                <c:pt idx="30">
                  <c:v>266.58356547999995</c:v>
                </c:pt>
                <c:pt idx="31">
                  <c:v>286.54017230399995</c:v>
                </c:pt>
                <c:pt idx="32">
                  <c:v>344.95906913799996</c:v>
                </c:pt>
                <c:pt idx="33">
                  <c:v>346.20292171899996</c:v>
                </c:pt>
                <c:pt idx="34">
                  <c:v>375.29114219799999</c:v>
                </c:pt>
                <c:pt idx="35">
                  <c:v>375.91922767900002</c:v>
                </c:pt>
                <c:pt idx="36">
                  <c:v>798.75475544200003</c:v>
                </c:pt>
                <c:pt idx="37">
                  <c:v>800.08866446100001</c:v>
                </c:pt>
                <c:pt idx="38">
                  <c:v>849.15857214200003</c:v>
                </c:pt>
                <c:pt idx="39">
                  <c:v>860.71582400900002</c:v>
                </c:pt>
                <c:pt idx="40">
                  <c:v>861.50487961300007</c:v>
                </c:pt>
                <c:pt idx="41">
                  <c:v>862.46995268000012</c:v>
                </c:pt>
                <c:pt idx="42">
                  <c:v>899.74857458200017</c:v>
                </c:pt>
                <c:pt idx="43">
                  <c:v>1249.7644879990003</c:v>
                </c:pt>
                <c:pt idx="44">
                  <c:v>1281.9499164050003</c:v>
                </c:pt>
                <c:pt idx="45">
                  <c:v>1413.7843395850002</c:v>
                </c:pt>
                <c:pt idx="46">
                  <c:v>1423.9934578810003</c:v>
                </c:pt>
                <c:pt idx="47">
                  <c:v>1442.3966667170002</c:v>
                </c:pt>
                <c:pt idx="48">
                  <c:v>1538.4950734300003</c:v>
                </c:pt>
                <c:pt idx="49">
                  <c:v>1758.9386377440003</c:v>
                </c:pt>
                <c:pt idx="50">
                  <c:v>1764.0445992580003</c:v>
                </c:pt>
                <c:pt idx="51">
                  <c:v>2542.6756980770001</c:v>
                </c:pt>
                <c:pt idx="52">
                  <c:v>2543.898829839</c:v>
                </c:pt>
                <c:pt idx="53">
                  <c:v>2548.9454327959997</c:v>
                </c:pt>
                <c:pt idx="54">
                  <c:v>2617.3556447489996</c:v>
                </c:pt>
                <c:pt idx="55">
                  <c:v>2618.3738703279996</c:v>
                </c:pt>
                <c:pt idx="56">
                  <c:v>2621.4708491139995</c:v>
                </c:pt>
                <c:pt idx="57">
                  <c:v>2839.1116991549993</c:v>
                </c:pt>
                <c:pt idx="58">
                  <c:v>2844.3684657199992</c:v>
                </c:pt>
                <c:pt idx="59">
                  <c:v>2934.057627404999</c:v>
                </c:pt>
                <c:pt idx="60">
                  <c:v>3312.0440406679991</c:v>
                </c:pt>
                <c:pt idx="61">
                  <c:v>3388.0670805379991</c:v>
                </c:pt>
                <c:pt idx="62">
                  <c:v>3392.5580843269991</c:v>
                </c:pt>
                <c:pt idx="63">
                  <c:v>3459.5555123199993</c:v>
                </c:pt>
                <c:pt idx="64">
                  <c:v>3586.0036138469991</c:v>
                </c:pt>
                <c:pt idx="65">
                  <c:v>3587.4015990589992</c:v>
                </c:pt>
                <c:pt idx="66">
                  <c:v>3594.4974158029991</c:v>
                </c:pt>
                <c:pt idx="67">
                  <c:v>3600.6307435729991</c:v>
                </c:pt>
                <c:pt idx="68">
                  <c:v>3602.9911799429992</c:v>
                </c:pt>
                <c:pt idx="69">
                  <c:v>3611.1409824629991</c:v>
                </c:pt>
                <c:pt idx="70">
                  <c:v>3613.6112263179989</c:v>
                </c:pt>
                <c:pt idx="71">
                  <c:v>3647.1105842739989</c:v>
                </c:pt>
                <c:pt idx="72">
                  <c:v>3648.4282514819988</c:v>
                </c:pt>
                <c:pt idx="73">
                  <c:v>3657.5217347959988</c:v>
                </c:pt>
                <c:pt idx="74">
                  <c:v>3659.0524007089989</c:v>
                </c:pt>
                <c:pt idx="75">
                  <c:v>3675.4072072709987</c:v>
                </c:pt>
                <c:pt idx="76">
                  <c:v>3680.7489769189988</c:v>
                </c:pt>
                <c:pt idx="77">
                  <c:v>3682.858720756999</c:v>
                </c:pt>
                <c:pt idx="78">
                  <c:v>3691.386510853999</c:v>
                </c:pt>
                <c:pt idx="79">
                  <c:v>3698.0563133269989</c:v>
                </c:pt>
                <c:pt idx="80">
                  <c:v>3701.7213537459988</c:v>
                </c:pt>
                <c:pt idx="81">
                  <c:v>3782.8450467519988</c:v>
                </c:pt>
                <c:pt idx="82">
                  <c:v>3792.8550585309986</c:v>
                </c:pt>
                <c:pt idx="83">
                  <c:v>3822.0487054899986</c:v>
                </c:pt>
                <c:pt idx="84">
                  <c:v>3843.1634313789987</c:v>
                </c:pt>
                <c:pt idx="85">
                  <c:v>3962.6959264029988</c:v>
                </c:pt>
                <c:pt idx="86">
                  <c:v>3966.8894967369988</c:v>
                </c:pt>
                <c:pt idx="87">
                  <c:v>4051.1552576679987</c:v>
                </c:pt>
                <c:pt idx="88">
                  <c:v>4068.4322494689986</c:v>
                </c:pt>
                <c:pt idx="89">
                  <c:v>4071.2935536349987</c:v>
                </c:pt>
                <c:pt idx="90">
                  <c:v>4098.8132288429988</c:v>
                </c:pt>
                <c:pt idx="91">
                  <c:v>4194.7288032159986</c:v>
                </c:pt>
                <c:pt idx="92">
                  <c:v>4269.8486139219985</c:v>
                </c:pt>
                <c:pt idx="93">
                  <c:v>4274.8630063249984</c:v>
                </c:pt>
                <c:pt idx="94">
                  <c:v>4293.0482276099983</c:v>
                </c:pt>
                <c:pt idx="95">
                  <c:v>4299.3674694779984</c:v>
                </c:pt>
                <c:pt idx="96">
                  <c:v>4369.8161623159986</c:v>
                </c:pt>
                <c:pt idx="97">
                  <c:v>4382.0094529819989</c:v>
                </c:pt>
                <c:pt idx="98">
                  <c:v>4385.718265997999</c:v>
                </c:pt>
                <c:pt idx="99">
                  <c:v>4393.6128305349994</c:v>
                </c:pt>
                <c:pt idx="100">
                  <c:v>4397.6038864219991</c:v>
                </c:pt>
                <c:pt idx="101">
                  <c:v>4464.5447426779992</c:v>
                </c:pt>
                <c:pt idx="102">
                  <c:v>4487.0756717399991</c:v>
                </c:pt>
                <c:pt idx="103">
                  <c:v>4490.8110765139991</c:v>
                </c:pt>
                <c:pt idx="104">
                  <c:v>4551.8161871349994</c:v>
                </c:pt>
                <c:pt idx="105">
                  <c:v>4555.8506596569996</c:v>
                </c:pt>
                <c:pt idx="106">
                  <c:v>4580.956638824</c:v>
                </c:pt>
                <c:pt idx="107">
                  <c:v>4592.1615366879996</c:v>
                </c:pt>
                <c:pt idx="108">
                  <c:v>4603.4637703879998</c:v>
                </c:pt>
                <c:pt idx="109">
                  <c:v>4926.8869877839998</c:v>
                </c:pt>
                <c:pt idx="110">
                  <c:v>4964.5245246719996</c:v>
                </c:pt>
                <c:pt idx="111">
                  <c:v>4970.2282833199997</c:v>
                </c:pt>
                <c:pt idx="112">
                  <c:v>5013.0513612679997</c:v>
                </c:pt>
                <c:pt idx="113">
                  <c:v>5018.0850137739999</c:v>
                </c:pt>
                <c:pt idx="114">
                  <c:v>5023.4082052240001</c:v>
                </c:pt>
                <c:pt idx="115">
                  <c:v>5061.5822877910005</c:v>
                </c:pt>
                <c:pt idx="116">
                  <c:v>5068.8166086170004</c:v>
                </c:pt>
                <c:pt idx="117">
                  <c:v>5104.6532287250002</c:v>
                </c:pt>
                <c:pt idx="118">
                  <c:v>5124.1492770969999</c:v>
                </c:pt>
                <c:pt idx="119">
                  <c:v>5130.3822414460001</c:v>
                </c:pt>
                <c:pt idx="120">
                  <c:v>5136.8723047009998</c:v>
                </c:pt>
                <c:pt idx="121">
                  <c:v>5144.801621308</c:v>
                </c:pt>
                <c:pt idx="122">
                  <c:v>5151.3720342710003</c:v>
                </c:pt>
                <c:pt idx="123">
                  <c:v>5159.4321115580005</c:v>
                </c:pt>
                <c:pt idx="124">
                  <c:v>5193.5840039530003</c:v>
                </c:pt>
                <c:pt idx="125">
                  <c:v>5342.44858011</c:v>
                </c:pt>
                <c:pt idx="126">
                  <c:v>5358.039787531</c:v>
                </c:pt>
                <c:pt idx="127">
                  <c:v>5405.4641225189998</c:v>
                </c:pt>
                <c:pt idx="128">
                  <c:v>5461.9115173089995</c:v>
                </c:pt>
                <c:pt idx="129">
                  <c:v>5545.9252719399992</c:v>
                </c:pt>
                <c:pt idx="130">
                  <c:v>5589.8416111759989</c:v>
                </c:pt>
                <c:pt idx="131">
                  <c:v>5794.5741402739986</c:v>
                </c:pt>
                <c:pt idx="132">
                  <c:v>6113.7199556689984</c:v>
                </c:pt>
                <c:pt idx="133">
                  <c:v>6125.1739620279986</c:v>
                </c:pt>
                <c:pt idx="134">
                  <c:v>6144.6289460539983</c:v>
                </c:pt>
                <c:pt idx="135">
                  <c:v>6397.5006738349985</c:v>
                </c:pt>
                <c:pt idx="136">
                  <c:v>6452.2844238099988</c:v>
                </c:pt>
                <c:pt idx="137">
                  <c:v>6609.918340623999</c:v>
                </c:pt>
                <c:pt idx="138">
                  <c:v>6631.7203850229989</c:v>
                </c:pt>
                <c:pt idx="139">
                  <c:v>6812.457524993999</c:v>
                </c:pt>
                <c:pt idx="140">
                  <c:v>6826.252005467999</c:v>
                </c:pt>
                <c:pt idx="141">
                  <c:v>7690.9012055419989</c:v>
                </c:pt>
                <c:pt idx="142">
                  <c:v>7744.5195026619986</c:v>
                </c:pt>
                <c:pt idx="143">
                  <c:v>7864.9512776499987</c:v>
                </c:pt>
                <c:pt idx="144">
                  <c:v>7879.0528218249983</c:v>
                </c:pt>
                <c:pt idx="145">
                  <c:v>7893.5908545469983</c:v>
                </c:pt>
                <c:pt idx="146">
                  <c:v>7939.3121776869984</c:v>
                </c:pt>
                <c:pt idx="147">
                  <c:v>7977.6248873259983</c:v>
                </c:pt>
                <c:pt idx="148">
                  <c:v>8022.7580105949983</c:v>
                </c:pt>
                <c:pt idx="149">
                  <c:v>8065.4857031869979</c:v>
                </c:pt>
                <c:pt idx="150">
                  <c:v>8065.6944067429977</c:v>
                </c:pt>
              </c:numCache>
            </c:numRef>
          </c:xVal>
          <c:yVal>
            <c:numRef>
              <c:f>SSW!$D$469:$D$619</c:f>
              <c:numCache>
                <c:formatCode>General</c:formatCode>
                <c:ptCount val="151"/>
                <c:pt idx="0">
                  <c:v>0.2</c:v>
                </c:pt>
                <c:pt idx="1">
                  <c:v>0.4</c:v>
                </c:pt>
                <c:pt idx="2">
                  <c:v>0.60000000000000009</c:v>
                </c:pt>
                <c:pt idx="3">
                  <c:v>0.8</c:v>
                </c:pt>
                <c:pt idx="4">
                  <c:v>1</c:v>
                </c:pt>
                <c:pt idx="5">
                  <c:v>1.2</c:v>
                </c:pt>
                <c:pt idx="6">
                  <c:v>1.4</c:v>
                </c:pt>
                <c:pt idx="7">
                  <c:v>1.6441999999999999</c:v>
                </c:pt>
                <c:pt idx="8">
                  <c:v>2.2441999999999998</c:v>
                </c:pt>
                <c:pt idx="9">
                  <c:v>2.4883999999999999</c:v>
                </c:pt>
                <c:pt idx="10">
                  <c:v>3.7098</c:v>
                </c:pt>
                <c:pt idx="11">
                  <c:v>5.7539999999999996</c:v>
                </c:pt>
                <c:pt idx="12">
                  <c:v>7.7079999999999993</c:v>
                </c:pt>
                <c:pt idx="13">
                  <c:v>7.9521999999999995</c:v>
                </c:pt>
                <c:pt idx="14">
                  <c:v>18.656399999999998</c:v>
                </c:pt>
                <c:pt idx="15">
                  <c:v>25.740599999999997</c:v>
                </c:pt>
                <c:pt idx="16">
                  <c:v>26.140599999999996</c:v>
                </c:pt>
                <c:pt idx="17">
                  <c:v>56.945799999999998</c:v>
                </c:pt>
                <c:pt idx="18">
                  <c:v>59.145800000000001</c:v>
                </c:pt>
                <c:pt idx="19">
                  <c:v>63.677199999999999</c:v>
                </c:pt>
                <c:pt idx="20">
                  <c:v>64.165800000000004</c:v>
                </c:pt>
                <c:pt idx="21">
                  <c:v>79.178600000000003</c:v>
                </c:pt>
                <c:pt idx="22">
                  <c:v>87.8626</c:v>
                </c:pt>
                <c:pt idx="23">
                  <c:v>89.728200000000001</c:v>
                </c:pt>
                <c:pt idx="24">
                  <c:v>96.525199999999998</c:v>
                </c:pt>
                <c:pt idx="25">
                  <c:v>96.725200000000001</c:v>
                </c:pt>
                <c:pt idx="26">
                  <c:v>98.925200000000004</c:v>
                </c:pt>
                <c:pt idx="27">
                  <c:v>115.762</c:v>
                </c:pt>
                <c:pt idx="28">
                  <c:v>116.6948</c:v>
                </c:pt>
                <c:pt idx="29">
                  <c:v>117.38339999999999</c:v>
                </c:pt>
                <c:pt idx="30">
                  <c:v>134.8434</c:v>
                </c:pt>
                <c:pt idx="31">
                  <c:v>141.64340000000001</c:v>
                </c:pt>
                <c:pt idx="32">
                  <c:v>160.80980000000002</c:v>
                </c:pt>
                <c:pt idx="33">
                  <c:v>161.20980000000003</c:v>
                </c:pt>
                <c:pt idx="34">
                  <c:v>170.49200000000002</c:v>
                </c:pt>
                <c:pt idx="35">
                  <c:v>170.69200000000001</c:v>
                </c:pt>
                <c:pt idx="36">
                  <c:v>302.09399999999999</c:v>
                </c:pt>
                <c:pt idx="37">
                  <c:v>302.49399999999997</c:v>
                </c:pt>
                <c:pt idx="38">
                  <c:v>316.08539999999999</c:v>
                </c:pt>
                <c:pt idx="39">
                  <c:v>319.06220000000002</c:v>
                </c:pt>
                <c:pt idx="40">
                  <c:v>319.26220000000001</c:v>
                </c:pt>
                <c:pt idx="41">
                  <c:v>319.50639999999999</c:v>
                </c:pt>
                <c:pt idx="42">
                  <c:v>328.83539999999999</c:v>
                </c:pt>
                <c:pt idx="43">
                  <c:v>413.85180000000003</c:v>
                </c:pt>
                <c:pt idx="44">
                  <c:v>421.38000000000005</c:v>
                </c:pt>
                <c:pt idx="45">
                  <c:v>452.08220000000006</c:v>
                </c:pt>
                <c:pt idx="46">
                  <c:v>454.39200000000005</c:v>
                </c:pt>
                <c:pt idx="47">
                  <c:v>458.52480000000003</c:v>
                </c:pt>
                <c:pt idx="48">
                  <c:v>479.6952</c:v>
                </c:pt>
                <c:pt idx="49">
                  <c:v>526.93759999999997</c:v>
                </c:pt>
                <c:pt idx="50">
                  <c:v>527.98180000000002</c:v>
                </c:pt>
                <c:pt idx="51">
                  <c:v>684.93859999999995</c:v>
                </c:pt>
                <c:pt idx="52">
                  <c:v>685.18279999999993</c:v>
                </c:pt>
                <c:pt idx="53">
                  <c:v>686.18279999999993</c:v>
                </c:pt>
                <c:pt idx="54">
                  <c:v>699.64059999999995</c:v>
                </c:pt>
                <c:pt idx="55">
                  <c:v>699.84059999999999</c:v>
                </c:pt>
                <c:pt idx="56">
                  <c:v>700.44060000000002</c:v>
                </c:pt>
                <c:pt idx="57">
                  <c:v>742.44439999999997</c:v>
                </c:pt>
                <c:pt idx="58">
                  <c:v>743.42139999999995</c:v>
                </c:pt>
                <c:pt idx="59">
                  <c:v>759.52199999999993</c:v>
                </c:pt>
                <c:pt idx="60">
                  <c:v>827.36119999999994</c:v>
                </c:pt>
                <c:pt idx="61">
                  <c:v>840.96119999999996</c:v>
                </c:pt>
                <c:pt idx="62">
                  <c:v>841.76119999999992</c:v>
                </c:pt>
                <c:pt idx="63">
                  <c:v>853.60539999999992</c:v>
                </c:pt>
                <c:pt idx="64">
                  <c:v>875.89199999999994</c:v>
                </c:pt>
                <c:pt idx="65">
                  <c:v>876.13619999999992</c:v>
                </c:pt>
                <c:pt idx="66">
                  <c:v>877.35759999999993</c:v>
                </c:pt>
                <c:pt idx="67">
                  <c:v>878.40179999999998</c:v>
                </c:pt>
                <c:pt idx="68">
                  <c:v>878.80179999999996</c:v>
                </c:pt>
                <c:pt idx="69">
                  <c:v>880.13459999999998</c:v>
                </c:pt>
                <c:pt idx="70">
                  <c:v>880.53459999999995</c:v>
                </c:pt>
                <c:pt idx="71">
                  <c:v>885.90819999999997</c:v>
                </c:pt>
                <c:pt idx="72">
                  <c:v>886.10820000000001</c:v>
                </c:pt>
                <c:pt idx="73">
                  <c:v>887.30820000000006</c:v>
                </c:pt>
                <c:pt idx="74">
                  <c:v>887.5082000000001</c:v>
                </c:pt>
                <c:pt idx="75">
                  <c:v>889.64080000000013</c:v>
                </c:pt>
                <c:pt idx="76">
                  <c:v>890.32940000000008</c:v>
                </c:pt>
                <c:pt idx="77">
                  <c:v>890.57360000000006</c:v>
                </c:pt>
                <c:pt idx="78">
                  <c:v>891.55060000000003</c:v>
                </c:pt>
                <c:pt idx="79">
                  <c:v>892.28340000000003</c:v>
                </c:pt>
                <c:pt idx="80">
                  <c:v>892.68340000000001</c:v>
                </c:pt>
                <c:pt idx="81">
                  <c:v>901.25700000000006</c:v>
                </c:pt>
                <c:pt idx="82">
                  <c:v>902.30120000000011</c:v>
                </c:pt>
                <c:pt idx="83">
                  <c:v>905.25500000000011</c:v>
                </c:pt>
                <c:pt idx="84">
                  <c:v>907.32040000000006</c:v>
                </c:pt>
                <c:pt idx="85">
                  <c:v>918.98120000000006</c:v>
                </c:pt>
                <c:pt idx="86">
                  <c:v>919.38120000000004</c:v>
                </c:pt>
                <c:pt idx="87">
                  <c:v>927.22540000000004</c:v>
                </c:pt>
                <c:pt idx="88">
                  <c:v>928.80259999999998</c:v>
                </c:pt>
                <c:pt idx="89">
                  <c:v>929.04679999999996</c:v>
                </c:pt>
                <c:pt idx="90">
                  <c:v>931.37959999999998</c:v>
                </c:pt>
                <c:pt idx="91">
                  <c:v>939.48759999999993</c:v>
                </c:pt>
                <c:pt idx="92">
                  <c:v>945.48759999999993</c:v>
                </c:pt>
                <c:pt idx="93">
                  <c:v>945.88759999999991</c:v>
                </c:pt>
                <c:pt idx="94">
                  <c:v>947.30859999999996</c:v>
                </c:pt>
                <c:pt idx="95">
                  <c:v>947.79719999999998</c:v>
                </c:pt>
                <c:pt idx="96">
                  <c:v>953.23779999999999</c:v>
                </c:pt>
                <c:pt idx="97">
                  <c:v>954.08199999999999</c:v>
                </c:pt>
                <c:pt idx="98">
                  <c:v>954.32619999999997</c:v>
                </c:pt>
                <c:pt idx="99">
                  <c:v>954.81479999999999</c:v>
                </c:pt>
                <c:pt idx="100">
                  <c:v>955.05899999999997</c:v>
                </c:pt>
                <c:pt idx="101">
                  <c:v>959.10320000000002</c:v>
                </c:pt>
                <c:pt idx="102">
                  <c:v>960.39179999999999</c:v>
                </c:pt>
                <c:pt idx="103">
                  <c:v>960.59180000000003</c:v>
                </c:pt>
                <c:pt idx="104">
                  <c:v>963.83400000000006</c:v>
                </c:pt>
                <c:pt idx="105">
                  <c:v>964.03400000000011</c:v>
                </c:pt>
                <c:pt idx="106">
                  <c:v>965.27820000000008</c:v>
                </c:pt>
                <c:pt idx="107">
                  <c:v>965.76660000000004</c:v>
                </c:pt>
                <c:pt idx="108">
                  <c:v>966.25520000000006</c:v>
                </c:pt>
                <c:pt idx="109">
                  <c:v>980.22880000000009</c:v>
                </c:pt>
                <c:pt idx="110">
                  <c:v>981.84980000000007</c:v>
                </c:pt>
                <c:pt idx="111">
                  <c:v>982.09400000000005</c:v>
                </c:pt>
                <c:pt idx="112">
                  <c:v>983.80360000000007</c:v>
                </c:pt>
                <c:pt idx="113">
                  <c:v>984.00360000000012</c:v>
                </c:pt>
                <c:pt idx="114">
                  <c:v>984.20360000000016</c:v>
                </c:pt>
                <c:pt idx="115">
                  <c:v>985.60360000000014</c:v>
                </c:pt>
                <c:pt idx="116">
                  <c:v>985.84780000000012</c:v>
                </c:pt>
                <c:pt idx="117">
                  <c:v>987.04780000000017</c:v>
                </c:pt>
                <c:pt idx="118">
                  <c:v>987.69200000000012</c:v>
                </c:pt>
                <c:pt idx="119">
                  <c:v>987.89200000000017</c:v>
                </c:pt>
                <c:pt idx="120">
                  <c:v>988.09200000000021</c:v>
                </c:pt>
                <c:pt idx="121">
                  <c:v>988.33620000000019</c:v>
                </c:pt>
                <c:pt idx="122">
                  <c:v>988.53620000000024</c:v>
                </c:pt>
                <c:pt idx="123">
                  <c:v>988.78040000000021</c:v>
                </c:pt>
                <c:pt idx="124">
                  <c:v>989.71300000000019</c:v>
                </c:pt>
                <c:pt idx="125">
                  <c:v>993.64420000000018</c:v>
                </c:pt>
                <c:pt idx="126">
                  <c:v>994.04420000000016</c:v>
                </c:pt>
                <c:pt idx="127">
                  <c:v>995.24420000000021</c:v>
                </c:pt>
                <c:pt idx="128">
                  <c:v>996.6654000000002</c:v>
                </c:pt>
                <c:pt idx="129">
                  <c:v>998.70960000000025</c:v>
                </c:pt>
                <c:pt idx="130">
                  <c:v>999.70960000000025</c:v>
                </c:pt>
                <c:pt idx="131">
                  <c:v>1004.1980000000002</c:v>
                </c:pt>
                <c:pt idx="132">
                  <c:v>1011.0422000000002</c:v>
                </c:pt>
                <c:pt idx="133">
                  <c:v>1011.2864000000002</c:v>
                </c:pt>
                <c:pt idx="134">
                  <c:v>1011.6864000000002</c:v>
                </c:pt>
                <c:pt idx="135">
                  <c:v>1016.8632000000001</c:v>
                </c:pt>
                <c:pt idx="136">
                  <c:v>1017.9516000000001</c:v>
                </c:pt>
                <c:pt idx="137">
                  <c:v>1020.9516000000001</c:v>
                </c:pt>
                <c:pt idx="138">
                  <c:v>1021.3516000000001</c:v>
                </c:pt>
                <c:pt idx="139">
                  <c:v>1024.5958000000001</c:v>
                </c:pt>
                <c:pt idx="140">
                  <c:v>1024.8400000000001</c:v>
                </c:pt>
                <c:pt idx="141">
                  <c:v>1039.2610000000002</c:v>
                </c:pt>
                <c:pt idx="142">
                  <c:v>1040.1496000000002</c:v>
                </c:pt>
                <c:pt idx="143">
                  <c:v>1041.8822000000002</c:v>
                </c:pt>
                <c:pt idx="144">
                  <c:v>1042.0822000000003</c:v>
                </c:pt>
                <c:pt idx="145">
                  <c:v>1042.2822000000003</c:v>
                </c:pt>
                <c:pt idx="146">
                  <c:v>1042.7708000000002</c:v>
                </c:pt>
                <c:pt idx="147">
                  <c:v>1043.1708000000003</c:v>
                </c:pt>
                <c:pt idx="148">
                  <c:v>1043.5708000000004</c:v>
                </c:pt>
                <c:pt idx="149">
                  <c:v>1043.7708000000005</c:v>
                </c:pt>
                <c:pt idx="150">
                  <c:v>1043.7708000000005</c:v>
                </c:pt>
              </c:numCache>
            </c:numRef>
          </c:yVal>
          <c:smooth val="1"/>
          <c:extLst>
            <c:ext xmlns:c16="http://schemas.microsoft.com/office/drawing/2014/chart" uri="{C3380CC4-5D6E-409C-BE32-E72D297353CC}">
              <c16:uniqueId val="{00000000-80C0-4CAF-995D-6D047FA68A28}"/>
            </c:ext>
          </c:extLst>
        </c:ser>
        <c:dLbls>
          <c:showLegendKey val="0"/>
          <c:showVal val="0"/>
          <c:showCatName val="0"/>
          <c:showSerName val="0"/>
          <c:showPercent val="0"/>
          <c:showBubbleSize val="0"/>
        </c:dLbls>
        <c:axId val="1106408895"/>
        <c:axId val="1106412223"/>
      </c:scatterChart>
      <c:valAx>
        <c:axId val="1106408895"/>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r>
                  <a:rPr lang="en-US"/>
                  <a:t>Cumulative length (km)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US"/>
          </a:p>
        </c:txPr>
        <c:crossAx val="1106412223"/>
        <c:crosses val="autoZero"/>
        <c:crossBetween val="midCat"/>
      </c:valAx>
      <c:valAx>
        <c:axId val="110641222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r>
                  <a:rPr lang="en-US"/>
                  <a:t>Cumulative average annual bursts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US"/>
          </a:p>
        </c:txPr>
        <c:crossAx val="1106408895"/>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Krub" panose="00000500000000000000" pitchFamily="2" charset="-34"/>
          <a:cs typeface="Krub" panose="00000500000000000000" pitchFamily="2" charset="-34"/>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Krub" panose="00000500000000000000" pitchFamily="2" charset="-34"/>
                <a:ea typeface="+mn-ea"/>
                <a:cs typeface="Krub" panose="00000500000000000000" pitchFamily="2" charset="-34"/>
              </a:defRPr>
            </a:pPr>
            <a:r>
              <a:rPr lang="en-US" sz="1200"/>
              <a:t>Cumulative Avg Annual Bursts v Cumulative Mains Length example</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US"/>
        </a:p>
      </c:txPr>
    </c:title>
    <c:autoTitleDeleted val="0"/>
    <c:plotArea>
      <c:layout/>
      <c:scatterChart>
        <c:scatterStyle val="smoothMarker"/>
        <c:varyColors val="0"/>
        <c:ser>
          <c:idx val="0"/>
          <c:order val="0"/>
          <c:tx>
            <c:strRef>
              <c:f>Example!$F$30</c:f>
              <c:strCache>
                <c:ptCount val="1"/>
                <c:pt idx="0">
                  <c:v>Cumulative length</c:v>
                </c:pt>
              </c:strCache>
            </c:strRef>
          </c:tx>
          <c:spPr>
            <a:ln w="19050" cap="rnd">
              <a:solidFill>
                <a:schemeClr val="accent1"/>
              </a:solidFill>
              <a:round/>
            </a:ln>
            <a:effectLst/>
          </c:spPr>
          <c:marker>
            <c:symbol val="none"/>
          </c:marker>
          <c:xVal>
            <c:numRef>
              <c:f>Example!$F$31:$F$50</c:f>
              <c:numCache>
                <c:formatCode>General</c:formatCode>
                <c:ptCount val="20"/>
                <c:pt idx="0">
                  <c:v>3.8</c:v>
                </c:pt>
                <c:pt idx="1">
                  <c:v>7.1999999999999993</c:v>
                </c:pt>
                <c:pt idx="2">
                  <c:v>10.7</c:v>
                </c:pt>
                <c:pt idx="3">
                  <c:v>14.899999999999999</c:v>
                </c:pt>
                <c:pt idx="4">
                  <c:v>18.899999999999999</c:v>
                </c:pt>
                <c:pt idx="5">
                  <c:v>23.9</c:v>
                </c:pt>
                <c:pt idx="6">
                  <c:v>28.9</c:v>
                </c:pt>
                <c:pt idx="7">
                  <c:v>34.4</c:v>
                </c:pt>
                <c:pt idx="8">
                  <c:v>40.4</c:v>
                </c:pt>
                <c:pt idx="9">
                  <c:v>46.4</c:v>
                </c:pt>
                <c:pt idx="10">
                  <c:v>54.4</c:v>
                </c:pt>
                <c:pt idx="11">
                  <c:v>60.4</c:v>
                </c:pt>
                <c:pt idx="12">
                  <c:v>68.400000000000006</c:v>
                </c:pt>
                <c:pt idx="13">
                  <c:v>78.400000000000006</c:v>
                </c:pt>
                <c:pt idx="14">
                  <c:v>93.4</c:v>
                </c:pt>
                <c:pt idx="15">
                  <c:v>109.4</c:v>
                </c:pt>
                <c:pt idx="16">
                  <c:v>144.4</c:v>
                </c:pt>
                <c:pt idx="17">
                  <c:v>184.4</c:v>
                </c:pt>
                <c:pt idx="18">
                  <c:v>229.4</c:v>
                </c:pt>
                <c:pt idx="19">
                  <c:v>274.39999999999998</c:v>
                </c:pt>
              </c:numCache>
            </c:numRef>
          </c:xVal>
          <c:yVal>
            <c:numRef>
              <c:f>Example!$D$31:$D$50</c:f>
              <c:numCache>
                <c:formatCode>General</c:formatCode>
                <c:ptCount val="20"/>
                <c:pt idx="0">
                  <c:v>3.2</c:v>
                </c:pt>
                <c:pt idx="1">
                  <c:v>5.6</c:v>
                </c:pt>
                <c:pt idx="2">
                  <c:v>8</c:v>
                </c:pt>
                <c:pt idx="3">
                  <c:v>10.8</c:v>
                </c:pt>
                <c:pt idx="4">
                  <c:v>13.200000000000001</c:v>
                </c:pt>
                <c:pt idx="5">
                  <c:v>15.8</c:v>
                </c:pt>
                <c:pt idx="6">
                  <c:v>18.2</c:v>
                </c:pt>
                <c:pt idx="7">
                  <c:v>20.599999999999998</c:v>
                </c:pt>
                <c:pt idx="8">
                  <c:v>23.2</c:v>
                </c:pt>
                <c:pt idx="9">
                  <c:v>25.599999999999998</c:v>
                </c:pt>
                <c:pt idx="10">
                  <c:v>28.4</c:v>
                </c:pt>
                <c:pt idx="11">
                  <c:v>30.4</c:v>
                </c:pt>
                <c:pt idx="12">
                  <c:v>33</c:v>
                </c:pt>
                <c:pt idx="13">
                  <c:v>35.799999999999997</c:v>
                </c:pt>
                <c:pt idx="14">
                  <c:v>38.4</c:v>
                </c:pt>
                <c:pt idx="15">
                  <c:v>40.799999999999997</c:v>
                </c:pt>
                <c:pt idx="16">
                  <c:v>43.4</c:v>
                </c:pt>
                <c:pt idx="17">
                  <c:v>46</c:v>
                </c:pt>
                <c:pt idx="18">
                  <c:v>47.4</c:v>
                </c:pt>
                <c:pt idx="19">
                  <c:v>48.4</c:v>
                </c:pt>
              </c:numCache>
            </c:numRef>
          </c:yVal>
          <c:smooth val="1"/>
          <c:extLst>
            <c:ext xmlns:c16="http://schemas.microsoft.com/office/drawing/2014/chart" uri="{C3380CC4-5D6E-409C-BE32-E72D297353CC}">
              <c16:uniqueId val="{00000000-0E61-4C27-B002-2EF083C30F9B}"/>
            </c:ext>
          </c:extLst>
        </c:ser>
        <c:dLbls>
          <c:showLegendKey val="0"/>
          <c:showVal val="0"/>
          <c:showCatName val="0"/>
          <c:showSerName val="0"/>
          <c:showPercent val="0"/>
          <c:showBubbleSize val="0"/>
        </c:dLbls>
        <c:axId val="1106408895"/>
        <c:axId val="1106412223"/>
      </c:scatterChart>
      <c:valAx>
        <c:axId val="1106408895"/>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r>
                  <a:rPr lang="en-US"/>
                  <a:t>Cumulative length (km)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US"/>
          </a:p>
        </c:txPr>
        <c:crossAx val="1106412223"/>
        <c:crosses val="autoZero"/>
        <c:crossBetween val="midCat"/>
      </c:valAx>
      <c:valAx>
        <c:axId val="110641222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r>
                  <a:rPr lang="en-US"/>
                  <a:t>Cumulative average annual bursts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Krub" panose="00000500000000000000" pitchFamily="2" charset="-34"/>
                <a:ea typeface="+mn-ea"/>
                <a:cs typeface="Krub" panose="00000500000000000000" pitchFamily="2" charset="-34"/>
              </a:defRPr>
            </a:pPr>
            <a:endParaRPr lang="en-US"/>
          </a:p>
        </c:txPr>
        <c:crossAx val="1106408895"/>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Krub" panose="00000500000000000000" pitchFamily="2" charset="-34"/>
          <a:cs typeface="Krub" panose="00000500000000000000" pitchFamily="2" charset="-34"/>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7</xdr:col>
      <xdr:colOff>0</xdr:colOff>
      <xdr:row>467</xdr:row>
      <xdr:rowOff>118380</xdr:rowOff>
    </xdr:from>
    <xdr:to>
      <xdr:col>13</xdr:col>
      <xdr:colOff>1115785</xdr:colOff>
      <xdr:row>487</xdr:row>
      <xdr:rowOff>176891</xdr:rowOff>
    </xdr:to>
    <xdr:graphicFrame macro="">
      <xdr:nvGraphicFramePr>
        <xdr:cNvPr id="2" name="Chart 1">
          <a:extLst>
            <a:ext uri="{FF2B5EF4-FFF2-40B4-BE49-F238E27FC236}">
              <a16:creationId xmlns:a16="http://schemas.microsoft.com/office/drawing/2014/main" id="{6261B0EC-B44C-482A-AEE9-6C3BC491AD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77559</xdr:colOff>
      <xdr:row>29</xdr:row>
      <xdr:rowOff>118380</xdr:rowOff>
    </xdr:from>
    <xdr:to>
      <xdr:col>14</xdr:col>
      <xdr:colOff>1115785</xdr:colOff>
      <xdr:row>49</xdr:row>
      <xdr:rowOff>176891</xdr:rowOff>
    </xdr:to>
    <xdr:graphicFrame macro="">
      <xdr:nvGraphicFramePr>
        <xdr:cNvPr id="3" name="Chart 2">
          <a:extLst>
            <a:ext uri="{FF2B5EF4-FFF2-40B4-BE49-F238E27FC236}">
              <a16:creationId xmlns:a16="http://schemas.microsoft.com/office/drawing/2014/main" id="{D13FE7CB-A5A3-2FD3-5030-4F1E394173C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OFWSHARE\PR14\Cost%20assessment\Menus\Analysis\Menu%20assessment\PR14%20menu%20assessme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Control Panel"/>
      <sheetName val="Scenarios"/>
      <sheetName val="Menu impact --&gt;"/>
      <sheetName val="CLEAR_SHEET"/>
      <sheetName val="Menu impact"/>
      <sheetName val="Inputs --&gt;"/>
      <sheetName val="F_Inputs"/>
      <sheetName val="F_Inputs_Clean"/>
      <sheetName val="Menu design"/>
      <sheetName val="Other_Inputs"/>
      <sheetName val="Sheet1"/>
      <sheetName val="Interface"/>
      <sheetName val="Summary"/>
      <sheetName val="Reference 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wat">
      <a:dk1>
        <a:sysClr val="windowText" lastClr="000000"/>
      </a:dk1>
      <a:lt1>
        <a:sysClr val="window" lastClr="FFFFFF"/>
      </a:lt1>
      <a:dk2>
        <a:srgbClr val="003595"/>
      </a:dk2>
      <a:lt2>
        <a:srgbClr val="DCECF5"/>
      </a:lt2>
      <a:accent1>
        <a:srgbClr val="0071CE"/>
      </a:accent1>
      <a:accent2>
        <a:srgbClr val="63656A"/>
      </a:accent2>
      <a:accent3>
        <a:srgbClr val="FFB81D"/>
      </a:accent3>
      <a:accent4>
        <a:srgbClr val="62A70F"/>
      </a:accent4>
      <a:accent5>
        <a:srgbClr val="FF8772"/>
      </a:accent5>
      <a:accent6>
        <a:srgbClr val="D60037"/>
      </a:accent6>
      <a:hlink>
        <a:srgbClr val="0071CE"/>
      </a:hlink>
      <a:folHlink>
        <a:srgbClr val="94368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A51AF-4F77-4DC0-A297-496F8AD9E008}">
  <dimension ref="A1:V619"/>
  <sheetViews>
    <sheetView tabSelected="1" topLeftCell="A327" zoomScale="90" zoomScaleNormal="90" workbookViewId="0">
      <selection activeCell="G126" sqref="G126:G462"/>
    </sheetView>
  </sheetViews>
  <sheetFormatPr defaultColWidth="9" defaultRowHeight="13.8" x14ac:dyDescent="0.45"/>
  <cols>
    <col min="1" max="1" width="20.37890625" style="8" customWidth="1"/>
    <col min="2" max="2" width="9" style="8"/>
    <col min="3" max="3" width="14.47265625" style="8" customWidth="1"/>
    <col min="4" max="4" width="12.1875" style="8" customWidth="1"/>
    <col min="5" max="6" width="16.7109375" style="8" bestFit="1" customWidth="1"/>
    <col min="7" max="7" width="10.6171875" style="8" customWidth="1"/>
    <col min="8" max="8" width="9" style="8"/>
    <col min="9" max="9" width="18.09375" style="8" bestFit="1" customWidth="1"/>
    <col min="10" max="10" width="14.6171875" style="8" customWidth="1"/>
    <col min="11" max="11" width="10.09375" style="8" bestFit="1" customWidth="1"/>
    <col min="12" max="12" width="10.7109375" style="8" customWidth="1"/>
    <col min="13" max="13" width="9" style="8"/>
    <col min="14" max="14" width="18.09375" style="8" bestFit="1" customWidth="1"/>
    <col min="15" max="16" width="12.1875" style="8" customWidth="1"/>
    <col min="17" max="20" width="9" style="8"/>
    <col min="21" max="21" width="24.47265625" style="8" customWidth="1"/>
    <col min="22" max="16384" width="9" style="8"/>
  </cols>
  <sheetData>
    <row r="1" spans="1:22" s="20" customFormat="1" ht="25.2" customHeight="1" x14ac:dyDescent="0.45">
      <c r="A1" s="19" t="s">
        <v>3</v>
      </c>
      <c r="B1" s="19"/>
      <c r="C1" s="19"/>
      <c r="D1" s="19"/>
      <c r="E1" s="19"/>
      <c r="F1" s="19"/>
      <c r="G1" s="19"/>
      <c r="H1" s="19"/>
      <c r="I1" s="19"/>
      <c r="J1" s="19"/>
      <c r="K1" s="19"/>
      <c r="L1" s="19"/>
      <c r="M1" s="19"/>
      <c r="N1" s="19"/>
      <c r="O1" s="19"/>
      <c r="P1" s="19"/>
      <c r="Q1" s="19"/>
      <c r="R1" s="19"/>
      <c r="S1" s="19"/>
      <c r="T1" s="19"/>
      <c r="U1" s="19"/>
      <c r="V1" s="19"/>
    </row>
    <row r="3" spans="1:22" x14ac:dyDescent="0.45">
      <c r="B3" s="9" t="s">
        <v>4</v>
      </c>
      <c r="C3" s="9" t="s">
        <v>4</v>
      </c>
      <c r="D3" s="9" t="s">
        <v>5</v>
      </c>
      <c r="E3" s="9" t="s">
        <v>4</v>
      </c>
      <c r="F3" s="9" t="s">
        <v>5</v>
      </c>
      <c r="G3" s="9" t="s">
        <v>5</v>
      </c>
      <c r="H3" s="9" t="s">
        <v>6</v>
      </c>
      <c r="I3" s="9" t="s">
        <v>6</v>
      </c>
      <c r="J3" s="22"/>
    </row>
    <row r="4" spans="1:22" ht="49.2" x14ac:dyDescent="0.45">
      <c r="A4" s="9" t="s">
        <v>7</v>
      </c>
      <c r="B4" s="9" t="s">
        <v>8</v>
      </c>
      <c r="C4" s="9" t="s">
        <v>9</v>
      </c>
      <c r="D4" s="9" t="s">
        <v>9</v>
      </c>
      <c r="E4" s="9" t="s">
        <v>10</v>
      </c>
      <c r="F4" s="9" t="s">
        <v>10</v>
      </c>
      <c r="G4" s="9" t="s">
        <v>11</v>
      </c>
      <c r="H4" s="9" t="s">
        <v>104</v>
      </c>
      <c r="I4" s="9" t="s">
        <v>105</v>
      </c>
      <c r="J4" s="9" t="s">
        <v>143</v>
      </c>
      <c r="K4" s="9" t="s">
        <v>16</v>
      </c>
      <c r="L4" s="9" t="s">
        <v>17</v>
      </c>
      <c r="M4" s="9" t="s">
        <v>18</v>
      </c>
      <c r="N4" s="9" t="s">
        <v>19</v>
      </c>
      <c r="O4" s="9" t="s">
        <v>20</v>
      </c>
      <c r="P4" s="9" t="s">
        <v>21</v>
      </c>
      <c r="Q4" s="9" t="s">
        <v>22</v>
      </c>
      <c r="R4" s="9" t="s">
        <v>23</v>
      </c>
      <c r="S4" s="9" t="s">
        <v>24</v>
      </c>
      <c r="T4" s="9" t="s">
        <v>25</v>
      </c>
    </row>
    <row r="5" spans="1:22" x14ac:dyDescent="0.45">
      <c r="A5" s="24">
        <v>1</v>
      </c>
      <c r="B5" s="26" t="s">
        <v>26</v>
      </c>
      <c r="C5" s="27" t="s">
        <v>48</v>
      </c>
      <c r="D5" s="26" t="s">
        <v>93</v>
      </c>
      <c r="E5" s="27" t="s">
        <v>94</v>
      </c>
      <c r="F5" s="26" t="s">
        <v>97</v>
      </c>
      <c r="G5" s="27" t="s">
        <v>101</v>
      </c>
      <c r="H5" s="27" t="s">
        <v>93</v>
      </c>
      <c r="I5" s="26" t="s">
        <v>93</v>
      </c>
      <c r="J5" s="26">
        <v>5105.9615139999996</v>
      </c>
      <c r="K5" s="28">
        <f>J5/1000</f>
        <v>5.1059615139999996</v>
      </c>
      <c r="L5" s="27">
        <v>5.2210000000000001</v>
      </c>
      <c r="M5" s="26">
        <f t="shared" ref="M5:M68" si="0">L5/5</f>
        <v>1.0442</v>
      </c>
      <c r="N5" s="27">
        <f>IF(E5="&lt;=320mm",2.5,1)</f>
        <v>2.5</v>
      </c>
      <c r="O5" s="26">
        <f>1-(M5/N5)</f>
        <v>0.58231999999999995</v>
      </c>
      <c r="P5" s="27" t="s">
        <v>33</v>
      </c>
      <c r="Q5" s="26" t="str">
        <f>IF(AND(O5&lt;0.5,O5&gt;-0.5),"Yes","No")</f>
        <v>No</v>
      </c>
      <c r="R5" s="27">
        <f>M5/(K5/1000)</f>
        <v>204.50604594980112</v>
      </c>
      <c r="S5" s="26">
        <f>IF(R5&lt;=125,1,IF(R5&lt;250,2,IF(R5&lt;500,3,IF(R5&lt;1000,4,5))))</f>
        <v>2</v>
      </c>
      <c r="T5" s="27">
        <f>RANK(R5,R$5:R$462)</f>
        <v>51</v>
      </c>
    </row>
    <row r="6" spans="1:22" x14ac:dyDescent="0.45">
      <c r="A6" s="24">
        <v>2</v>
      </c>
      <c r="B6" s="26" t="s">
        <v>26</v>
      </c>
      <c r="C6" s="27" t="s">
        <v>48</v>
      </c>
      <c r="D6" s="26" t="s">
        <v>93</v>
      </c>
      <c r="E6" s="27" t="s">
        <v>94</v>
      </c>
      <c r="F6" s="26" t="s">
        <v>97</v>
      </c>
      <c r="G6" s="27" t="s">
        <v>102</v>
      </c>
      <c r="H6" s="27" t="s">
        <v>93</v>
      </c>
      <c r="I6" s="26" t="s">
        <v>93</v>
      </c>
      <c r="J6" s="26">
        <v>5676.0849630000002</v>
      </c>
      <c r="K6" s="28">
        <f t="shared" ref="K6:K69" si="1">J6/1000</f>
        <v>5.6760849630000001</v>
      </c>
      <c r="L6" s="27">
        <v>11</v>
      </c>
      <c r="M6" s="26">
        <f t="shared" si="0"/>
        <v>2.2000000000000002</v>
      </c>
      <c r="N6" s="27">
        <f t="shared" ref="N6:N69" si="2">IF(E6="&lt;=320mm",2.5,1)</f>
        <v>2.5</v>
      </c>
      <c r="O6" s="26">
        <f t="shared" ref="O6:O69" si="3">1-(M6/N6)</f>
        <v>0.11999999999999988</v>
      </c>
      <c r="P6" s="27" t="s">
        <v>33</v>
      </c>
      <c r="Q6" s="26" t="str">
        <f t="shared" ref="Q6:Q69" si="4">IF(AND(O6&lt;0.5,O6&gt;-0.5),"Yes","No")</f>
        <v>Yes</v>
      </c>
      <c r="R6" s="27">
        <f t="shared" ref="R6:R69" si="5">M6/(K6/1000)</f>
        <v>387.59109744495913</v>
      </c>
      <c r="S6" s="26">
        <f t="shared" ref="S6:S69" si="6">IF(R6&lt;=125,1,IF(R6&lt;250,2,IF(R6&lt;500,3,IF(R6&lt;1000,4,5))))</f>
        <v>3</v>
      </c>
      <c r="T6" s="27">
        <f t="shared" ref="T6:T69" si="7">RANK(R6,R$5:R$462)</f>
        <v>27</v>
      </c>
    </row>
    <row r="7" spans="1:22" x14ac:dyDescent="0.45">
      <c r="A7" s="24">
        <v>3</v>
      </c>
      <c r="B7" s="26" t="s">
        <v>26</v>
      </c>
      <c r="C7" s="27" t="s">
        <v>48</v>
      </c>
      <c r="D7" s="26" t="s">
        <v>93</v>
      </c>
      <c r="E7" s="27" t="s">
        <v>94</v>
      </c>
      <c r="F7" s="26" t="s">
        <v>98</v>
      </c>
      <c r="G7" s="27" t="s">
        <v>101</v>
      </c>
      <c r="H7" s="27" t="s">
        <v>93</v>
      </c>
      <c r="I7" s="26" t="s">
        <v>93</v>
      </c>
      <c r="J7" s="26">
        <v>4243.458345</v>
      </c>
      <c r="K7" s="28">
        <f t="shared" si="1"/>
        <v>4.2434583449999996</v>
      </c>
      <c r="L7" s="27">
        <v>9.3279999999999994</v>
      </c>
      <c r="M7" s="26">
        <f t="shared" si="0"/>
        <v>1.8655999999999999</v>
      </c>
      <c r="N7" s="27">
        <f t="shared" si="2"/>
        <v>2.5</v>
      </c>
      <c r="O7" s="26">
        <f t="shared" si="3"/>
        <v>0.25375999999999999</v>
      </c>
      <c r="P7" s="27" t="s">
        <v>33</v>
      </c>
      <c r="Q7" s="26" t="str">
        <f t="shared" si="4"/>
        <v>Yes</v>
      </c>
      <c r="R7" s="27">
        <f t="shared" si="5"/>
        <v>439.64140762644865</v>
      </c>
      <c r="S7" s="26">
        <f t="shared" si="6"/>
        <v>3</v>
      </c>
      <c r="T7" s="27">
        <f t="shared" si="7"/>
        <v>24</v>
      </c>
    </row>
    <row r="8" spans="1:22" x14ac:dyDescent="0.45">
      <c r="A8" s="24">
        <v>4</v>
      </c>
      <c r="B8" s="26" t="s">
        <v>26</v>
      </c>
      <c r="C8" s="27" t="s">
        <v>48</v>
      </c>
      <c r="D8" s="26" t="s">
        <v>93</v>
      </c>
      <c r="E8" s="27" t="s">
        <v>94</v>
      </c>
      <c r="F8" s="26" t="s">
        <v>98</v>
      </c>
      <c r="G8" s="27" t="s">
        <v>102</v>
      </c>
      <c r="H8" s="27" t="s">
        <v>93</v>
      </c>
      <c r="I8" s="26" t="s">
        <v>93</v>
      </c>
      <c r="J8" s="26">
        <v>5341.7696480000004</v>
      </c>
      <c r="K8" s="28">
        <f t="shared" si="1"/>
        <v>5.3417696480000005</v>
      </c>
      <c r="L8" s="27">
        <v>3.4430000000000001</v>
      </c>
      <c r="M8" s="26">
        <f t="shared" si="0"/>
        <v>0.68859999999999999</v>
      </c>
      <c r="N8" s="27">
        <f t="shared" si="2"/>
        <v>2.5</v>
      </c>
      <c r="O8" s="26">
        <f t="shared" si="3"/>
        <v>0.72455999999999998</v>
      </c>
      <c r="P8" s="27" t="s">
        <v>33</v>
      </c>
      <c r="Q8" s="26" t="str">
        <f t="shared" si="4"/>
        <v>No</v>
      </c>
      <c r="R8" s="27">
        <f t="shared" si="5"/>
        <v>128.90859123021471</v>
      </c>
      <c r="S8" s="26">
        <f t="shared" si="6"/>
        <v>2</v>
      </c>
      <c r="T8" s="27">
        <f t="shared" si="7"/>
        <v>77</v>
      </c>
    </row>
    <row r="9" spans="1:22" x14ac:dyDescent="0.45">
      <c r="A9" s="24">
        <v>5</v>
      </c>
      <c r="B9" s="26" t="s">
        <v>26</v>
      </c>
      <c r="C9" s="27" t="s">
        <v>48</v>
      </c>
      <c r="D9" s="26" t="s">
        <v>93</v>
      </c>
      <c r="E9" s="27" t="s">
        <v>94</v>
      </c>
      <c r="F9" s="26" t="s">
        <v>99</v>
      </c>
      <c r="G9" s="27" t="s">
        <v>101</v>
      </c>
      <c r="H9" s="27" t="s">
        <v>93</v>
      </c>
      <c r="I9" s="26" t="s">
        <v>93</v>
      </c>
      <c r="J9" s="26">
        <v>15603.575951999999</v>
      </c>
      <c r="K9" s="28">
        <f t="shared" si="1"/>
        <v>15.603575952</v>
      </c>
      <c r="L9" s="27">
        <v>33.984999999999999</v>
      </c>
      <c r="M9" s="26">
        <f t="shared" si="0"/>
        <v>6.7969999999999997</v>
      </c>
      <c r="N9" s="27">
        <f t="shared" si="2"/>
        <v>2.5</v>
      </c>
      <c r="O9" s="26">
        <f t="shared" si="3"/>
        <v>-1.7187999999999999</v>
      </c>
      <c r="P9" s="27" t="s">
        <v>33</v>
      </c>
      <c r="Q9" s="26" t="str">
        <f t="shared" si="4"/>
        <v>No</v>
      </c>
      <c r="R9" s="27">
        <f t="shared" si="5"/>
        <v>435.60527541308818</v>
      </c>
      <c r="S9" s="26">
        <f t="shared" si="6"/>
        <v>3</v>
      </c>
      <c r="T9" s="27">
        <f t="shared" si="7"/>
        <v>25</v>
      </c>
    </row>
    <row r="10" spans="1:22" x14ac:dyDescent="0.45">
      <c r="A10" s="24">
        <v>6</v>
      </c>
      <c r="B10" s="26" t="s">
        <v>26</v>
      </c>
      <c r="C10" s="27" t="s">
        <v>48</v>
      </c>
      <c r="D10" s="26" t="s">
        <v>93</v>
      </c>
      <c r="E10" s="27" t="s">
        <v>94</v>
      </c>
      <c r="F10" s="26" t="s">
        <v>99</v>
      </c>
      <c r="G10" s="27" t="s">
        <v>102</v>
      </c>
      <c r="H10" s="27" t="s">
        <v>93</v>
      </c>
      <c r="I10" s="26" t="s">
        <v>93</v>
      </c>
      <c r="J10" s="26">
        <v>18403.208836000002</v>
      </c>
      <c r="K10" s="28">
        <f t="shared" si="1"/>
        <v>18.403208836000001</v>
      </c>
      <c r="L10" s="27">
        <v>20.664000000000001</v>
      </c>
      <c r="M10" s="26">
        <f t="shared" si="0"/>
        <v>4.1328000000000005</v>
      </c>
      <c r="N10" s="27">
        <f t="shared" si="2"/>
        <v>2.5</v>
      </c>
      <c r="O10" s="26">
        <f t="shared" si="3"/>
        <v>-0.65312000000000014</v>
      </c>
      <c r="P10" s="27" t="s">
        <v>33</v>
      </c>
      <c r="Q10" s="26" t="str">
        <f t="shared" si="4"/>
        <v>No</v>
      </c>
      <c r="R10" s="27">
        <f t="shared" si="5"/>
        <v>224.56953223915477</v>
      </c>
      <c r="S10" s="26">
        <f t="shared" si="6"/>
        <v>2</v>
      </c>
      <c r="T10" s="27">
        <f t="shared" si="7"/>
        <v>48</v>
      </c>
    </row>
    <row r="11" spans="1:22" x14ac:dyDescent="0.45">
      <c r="A11" s="24">
        <v>7</v>
      </c>
      <c r="B11" s="26" t="s">
        <v>26</v>
      </c>
      <c r="C11" s="27" t="s">
        <v>48</v>
      </c>
      <c r="D11" s="26" t="s">
        <v>93</v>
      </c>
      <c r="E11" s="27" t="s">
        <v>94</v>
      </c>
      <c r="F11" s="26" t="s">
        <v>99</v>
      </c>
      <c r="G11" s="27" t="s">
        <v>103</v>
      </c>
      <c r="H11" s="27" t="s">
        <v>93</v>
      </c>
      <c r="I11" s="26" t="s">
        <v>93</v>
      </c>
      <c r="J11" s="26">
        <v>208.70355599999999</v>
      </c>
      <c r="K11" s="28">
        <f t="shared" si="1"/>
        <v>0.20870355599999998</v>
      </c>
      <c r="L11" s="27">
        <v>0</v>
      </c>
      <c r="M11" s="26">
        <f t="shared" si="0"/>
        <v>0</v>
      </c>
      <c r="N11" s="27">
        <f t="shared" si="2"/>
        <v>2.5</v>
      </c>
      <c r="O11" s="26">
        <f t="shared" si="3"/>
        <v>1</v>
      </c>
      <c r="P11" s="27" t="s">
        <v>33</v>
      </c>
      <c r="Q11" s="26" t="str">
        <f t="shared" si="4"/>
        <v>No</v>
      </c>
      <c r="R11" s="27">
        <f t="shared" si="5"/>
        <v>0</v>
      </c>
      <c r="S11" s="26">
        <f t="shared" si="6"/>
        <v>1</v>
      </c>
      <c r="T11" s="27">
        <f t="shared" si="7"/>
        <v>151</v>
      </c>
    </row>
    <row r="12" spans="1:22" x14ac:dyDescent="0.45">
      <c r="A12" s="24">
        <v>8</v>
      </c>
      <c r="B12" s="26" t="s">
        <v>26</v>
      </c>
      <c r="C12" s="27" t="s">
        <v>27</v>
      </c>
      <c r="D12" s="26" t="s">
        <v>93</v>
      </c>
      <c r="E12" s="27" t="s">
        <v>94</v>
      </c>
      <c r="F12" s="26" t="s">
        <v>97</v>
      </c>
      <c r="G12" s="27" t="s">
        <v>101</v>
      </c>
      <c r="H12" s="27" t="s">
        <v>93</v>
      </c>
      <c r="I12" s="26" t="s">
        <v>93</v>
      </c>
      <c r="J12" s="26">
        <v>4491.0037890000003</v>
      </c>
      <c r="K12" s="28">
        <f t="shared" si="1"/>
        <v>4.4910037890000005</v>
      </c>
      <c r="L12" s="27">
        <v>4</v>
      </c>
      <c r="M12" s="26">
        <f t="shared" si="0"/>
        <v>0.8</v>
      </c>
      <c r="N12" s="27">
        <f t="shared" si="2"/>
        <v>2.5</v>
      </c>
      <c r="O12" s="26">
        <f t="shared" si="3"/>
        <v>0.67999999999999994</v>
      </c>
      <c r="P12" s="27" t="s">
        <v>33</v>
      </c>
      <c r="Q12" s="26" t="str">
        <f t="shared" si="4"/>
        <v>No</v>
      </c>
      <c r="R12" s="27">
        <f t="shared" si="5"/>
        <v>178.1338955801981</v>
      </c>
      <c r="S12" s="26">
        <f t="shared" si="6"/>
        <v>2</v>
      </c>
      <c r="T12" s="27">
        <f t="shared" si="7"/>
        <v>63</v>
      </c>
    </row>
    <row r="13" spans="1:22" x14ac:dyDescent="0.45">
      <c r="A13" s="24">
        <v>9</v>
      </c>
      <c r="B13" s="26" t="s">
        <v>26</v>
      </c>
      <c r="C13" s="27" t="s">
        <v>27</v>
      </c>
      <c r="D13" s="26" t="s">
        <v>93</v>
      </c>
      <c r="E13" s="27" t="s">
        <v>94</v>
      </c>
      <c r="F13" s="26" t="s">
        <v>97</v>
      </c>
      <c r="G13" s="27" t="s">
        <v>102</v>
      </c>
      <c r="H13" s="27" t="s">
        <v>93</v>
      </c>
      <c r="I13" s="26" t="s">
        <v>93</v>
      </c>
      <c r="J13" s="26">
        <v>10209.118296000001</v>
      </c>
      <c r="K13" s="28">
        <f t="shared" si="1"/>
        <v>10.209118296</v>
      </c>
      <c r="L13" s="27">
        <v>11.548999999999999</v>
      </c>
      <c r="M13" s="26">
        <f t="shared" si="0"/>
        <v>2.3098000000000001</v>
      </c>
      <c r="N13" s="27">
        <f t="shared" si="2"/>
        <v>2.5</v>
      </c>
      <c r="O13" s="26">
        <f t="shared" si="3"/>
        <v>7.6079999999999925E-2</v>
      </c>
      <c r="P13" s="27" t="s">
        <v>33</v>
      </c>
      <c r="Q13" s="26" t="str">
        <f t="shared" si="4"/>
        <v>Yes</v>
      </c>
      <c r="R13" s="27">
        <f t="shared" si="5"/>
        <v>226.24872521116686</v>
      </c>
      <c r="S13" s="26">
        <f t="shared" si="6"/>
        <v>2</v>
      </c>
      <c r="T13" s="27">
        <f t="shared" si="7"/>
        <v>47</v>
      </c>
    </row>
    <row r="14" spans="1:22" x14ac:dyDescent="0.45">
      <c r="A14" s="24">
        <v>10</v>
      </c>
      <c r="B14" s="26" t="s">
        <v>26</v>
      </c>
      <c r="C14" s="27" t="s">
        <v>27</v>
      </c>
      <c r="D14" s="26" t="s">
        <v>93</v>
      </c>
      <c r="E14" s="27" t="s">
        <v>94</v>
      </c>
      <c r="F14" s="26" t="s">
        <v>98</v>
      </c>
      <c r="G14" s="27" t="s">
        <v>101</v>
      </c>
      <c r="H14" s="27" t="s">
        <v>93</v>
      </c>
      <c r="I14" s="26" t="s">
        <v>93</v>
      </c>
      <c r="J14" s="26">
        <v>28835.818216</v>
      </c>
      <c r="K14" s="28">
        <f t="shared" si="1"/>
        <v>28.835818216</v>
      </c>
      <c r="L14" s="27">
        <v>75.064000000000007</v>
      </c>
      <c r="M14" s="26">
        <f t="shared" si="0"/>
        <v>15.012800000000002</v>
      </c>
      <c r="N14" s="27">
        <f t="shared" si="2"/>
        <v>2.5</v>
      </c>
      <c r="O14" s="26">
        <f t="shared" si="3"/>
        <v>-5.0051200000000007</v>
      </c>
      <c r="P14" s="27" t="s">
        <v>33</v>
      </c>
      <c r="Q14" s="26" t="str">
        <f t="shared" si="4"/>
        <v>No</v>
      </c>
      <c r="R14" s="27">
        <f t="shared" si="5"/>
        <v>520.63027612200437</v>
      </c>
      <c r="S14" s="26">
        <f t="shared" si="6"/>
        <v>4</v>
      </c>
      <c r="T14" s="27">
        <f t="shared" si="7"/>
        <v>22</v>
      </c>
    </row>
    <row r="15" spans="1:22" x14ac:dyDescent="0.45">
      <c r="A15" s="24">
        <v>11</v>
      </c>
      <c r="B15" s="26" t="s">
        <v>26</v>
      </c>
      <c r="C15" s="27" t="s">
        <v>27</v>
      </c>
      <c r="D15" s="26" t="s">
        <v>93</v>
      </c>
      <c r="E15" s="27" t="s">
        <v>94</v>
      </c>
      <c r="F15" s="26" t="s">
        <v>98</v>
      </c>
      <c r="G15" s="27" t="s">
        <v>102</v>
      </c>
      <c r="H15" s="27" t="s">
        <v>93</v>
      </c>
      <c r="I15" s="26" t="s">
        <v>93</v>
      </c>
      <c r="J15" s="26">
        <v>58418.896833999999</v>
      </c>
      <c r="K15" s="28">
        <f t="shared" si="1"/>
        <v>58.418896834000002</v>
      </c>
      <c r="L15" s="27">
        <v>95.832000000000008</v>
      </c>
      <c r="M15" s="26">
        <f t="shared" si="0"/>
        <v>19.166400000000003</v>
      </c>
      <c r="N15" s="27">
        <f t="shared" si="2"/>
        <v>2.5</v>
      </c>
      <c r="O15" s="26">
        <f t="shared" si="3"/>
        <v>-6.6665600000000014</v>
      </c>
      <c r="P15" s="27" t="s">
        <v>33</v>
      </c>
      <c r="Q15" s="26" t="str">
        <f t="shared" si="4"/>
        <v>No</v>
      </c>
      <c r="R15" s="27">
        <f t="shared" si="5"/>
        <v>328.0856202139903</v>
      </c>
      <c r="S15" s="26">
        <f t="shared" si="6"/>
        <v>3</v>
      </c>
      <c r="T15" s="27">
        <f t="shared" si="7"/>
        <v>33</v>
      </c>
    </row>
    <row r="16" spans="1:22" x14ac:dyDescent="0.45">
      <c r="A16" s="24">
        <v>12</v>
      </c>
      <c r="B16" s="26" t="s">
        <v>26</v>
      </c>
      <c r="C16" s="27" t="s">
        <v>27</v>
      </c>
      <c r="D16" s="26" t="s">
        <v>93</v>
      </c>
      <c r="E16" s="27" t="s">
        <v>94</v>
      </c>
      <c r="F16" s="26" t="s">
        <v>98</v>
      </c>
      <c r="G16" s="27" t="s">
        <v>103</v>
      </c>
      <c r="H16" s="27" t="s">
        <v>93</v>
      </c>
      <c r="I16" s="26" t="s">
        <v>93</v>
      </c>
      <c r="J16" s="26">
        <v>1945.3633239999999</v>
      </c>
      <c r="K16" s="28">
        <f t="shared" si="1"/>
        <v>1.9453633239999999</v>
      </c>
      <c r="L16" s="27">
        <v>3.4430000000000001</v>
      </c>
      <c r="M16" s="26">
        <f t="shared" si="0"/>
        <v>0.68859999999999999</v>
      </c>
      <c r="N16" s="27">
        <f t="shared" si="2"/>
        <v>2.5</v>
      </c>
      <c r="O16" s="26">
        <f t="shared" si="3"/>
        <v>0.72455999999999998</v>
      </c>
      <c r="P16" s="27" t="s">
        <v>33</v>
      </c>
      <c r="Q16" s="26" t="str">
        <f t="shared" si="4"/>
        <v>No</v>
      </c>
      <c r="R16" s="27">
        <f t="shared" si="5"/>
        <v>353.96986850976532</v>
      </c>
      <c r="S16" s="26">
        <f t="shared" si="6"/>
        <v>3</v>
      </c>
      <c r="T16" s="27">
        <f t="shared" si="7"/>
        <v>30</v>
      </c>
    </row>
    <row r="17" spans="1:20" x14ac:dyDescent="0.45">
      <c r="A17" s="24">
        <v>13</v>
      </c>
      <c r="B17" s="26" t="s">
        <v>26</v>
      </c>
      <c r="C17" s="27" t="s">
        <v>27</v>
      </c>
      <c r="D17" s="26" t="s">
        <v>93</v>
      </c>
      <c r="E17" s="27" t="s">
        <v>94</v>
      </c>
      <c r="F17" s="26" t="s">
        <v>100</v>
      </c>
      <c r="G17" s="27" t="s">
        <v>101</v>
      </c>
      <c r="H17" s="27" t="s">
        <v>93</v>
      </c>
      <c r="I17" s="26" t="s">
        <v>93</v>
      </c>
      <c r="J17" s="26">
        <v>10942.194285</v>
      </c>
      <c r="K17" s="28">
        <f t="shared" si="1"/>
        <v>10.942194284999999</v>
      </c>
      <c r="L17" s="27">
        <v>35.420999999999999</v>
      </c>
      <c r="M17" s="26">
        <f t="shared" si="0"/>
        <v>7.0842000000000001</v>
      </c>
      <c r="N17" s="27">
        <f t="shared" si="2"/>
        <v>2.5</v>
      </c>
      <c r="O17" s="26">
        <f t="shared" si="3"/>
        <v>-1.8336800000000002</v>
      </c>
      <c r="P17" s="27" t="s">
        <v>33</v>
      </c>
      <c r="Q17" s="26" t="str">
        <f t="shared" si="4"/>
        <v>No</v>
      </c>
      <c r="R17" s="27">
        <f t="shared" si="5"/>
        <v>647.42041819814028</v>
      </c>
      <c r="S17" s="26">
        <f t="shared" si="6"/>
        <v>4</v>
      </c>
      <c r="T17" s="27">
        <f t="shared" si="7"/>
        <v>16</v>
      </c>
    </row>
    <row r="18" spans="1:20" x14ac:dyDescent="0.45">
      <c r="A18" s="24">
        <v>14</v>
      </c>
      <c r="B18" s="26" t="s">
        <v>26</v>
      </c>
      <c r="C18" s="27" t="s">
        <v>27</v>
      </c>
      <c r="D18" s="26" t="s">
        <v>93</v>
      </c>
      <c r="E18" s="27" t="s">
        <v>94</v>
      </c>
      <c r="F18" s="26" t="s">
        <v>100</v>
      </c>
      <c r="G18" s="27" t="s">
        <v>102</v>
      </c>
      <c r="H18" s="27" t="s">
        <v>93</v>
      </c>
      <c r="I18" s="26" t="s">
        <v>93</v>
      </c>
      <c r="J18" s="26">
        <v>18536.158092999998</v>
      </c>
      <c r="K18" s="28">
        <f t="shared" si="1"/>
        <v>18.536158092999997</v>
      </c>
      <c r="L18" s="27">
        <v>43.42</v>
      </c>
      <c r="M18" s="26">
        <f t="shared" si="0"/>
        <v>8.6840000000000011</v>
      </c>
      <c r="N18" s="27">
        <f t="shared" si="2"/>
        <v>2.5</v>
      </c>
      <c r="O18" s="26">
        <f t="shared" si="3"/>
        <v>-2.4736000000000002</v>
      </c>
      <c r="P18" s="27" t="s">
        <v>33</v>
      </c>
      <c r="Q18" s="26" t="str">
        <f t="shared" si="4"/>
        <v>No</v>
      </c>
      <c r="R18" s="27">
        <f t="shared" si="5"/>
        <v>468.48974617234359</v>
      </c>
      <c r="S18" s="26">
        <f t="shared" si="6"/>
        <v>3</v>
      </c>
      <c r="T18" s="27">
        <f t="shared" si="7"/>
        <v>23</v>
      </c>
    </row>
    <row r="19" spans="1:20" x14ac:dyDescent="0.45">
      <c r="A19" s="24">
        <v>15</v>
      </c>
      <c r="B19" s="26" t="s">
        <v>26</v>
      </c>
      <c r="C19" s="27" t="s">
        <v>27</v>
      </c>
      <c r="D19" s="26" t="s">
        <v>93</v>
      </c>
      <c r="E19" s="27" t="s">
        <v>94</v>
      </c>
      <c r="F19" s="26" t="s">
        <v>99</v>
      </c>
      <c r="G19" s="27" t="s">
        <v>101</v>
      </c>
      <c r="H19" s="27" t="s">
        <v>93</v>
      </c>
      <c r="I19" s="26" t="s">
        <v>93</v>
      </c>
      <c r="J19" s="26">
        <v>44306.518412999998</v>
      </c>
      <c r="K19" s="28">
        <f t="shared" si="1"/>
        <v>44.306518412999999</v>
      </c>
      <c r="L19" s="27">
        <v>84.183999999999997</v>
      </c>
      <c r="M19" s="26">
        <f t="shared" si="0"/>
        <v>16.8368</v>
      </c>
      <c r="N19" s="27">
        <f t="shared" si="2"/>
        <v>2.5</v>
      </c>
      <c r="O19" s="26">
        <f t="shared" si="3"/>
        <v>-5.7347200000000003</v>
      </c>
      <c r="P19" s="27" t="s">
        <v>33</v>
      </c>
      <c r="Q19" s="26" t="str">
        <f t="shared" si="4"/>
        <v>No</v>
      </c>
      <c r="R19" s="27">
        <f t="shared" si="5"/>
        <v>380.00729019276554</v>
      </c>
      <c r="S19" s="26">
        <f t="shared" si="6"/>
        <v>3</v>
      </c>
      <c r="T19" s="27">
        <f t="shared" si="7"/>
        <v>28</v>
      </c>
    </row>
    <row r="20" spans="1:20" x14ac:dyDescent="0.45">
      <c r="A20" s="24">
        <v>16</v>
      </c>
      <c r="B20" s="26" t="s">
        <v>26</v>
      </c>
      <c r="C20" s="27" t="s">
        <v>27</v>
      </c>
      <c r="D20" s="26" t="s">
        <v>93</v>
      </c>
      <c r="E20" s="27" t="s">
        <v>94</v>
      </c>
      <c r="F20" s="26" t="s">
        <v>99</v>
      </c>
      <c r="G20" s="27" t="s">
        <v>102</v>
      </c>
      <c r="H20" s="27" t="s">
        <v>93</v>
      </c>
      <c r="I20" s="26" t="s">
        <v>93</v>
      </c>
      <c r="J20" s="26">
        <v>96098.406713000004</v>
      </c>
      <c r="K20" s="28">
        <f t="shared" si="1"/>
        <v>96.098406713000003</v>
      </c>
      <c r="L20" s="27">
        <v>105.852</v>
      </c>
      <c r="M20" s="26">
        <f t="shared" si="0"/>
        <v>21.170400000000001</v>
      </c>
      <c r="N20" s="27">
        <f t="shared" si="2"/>
        <v>2.5</v>
      </c>
      <c r="O20" s="26">
        <f t="shared" si="3"/>
        <v>-7.468160000000001</v>
      </c>
      <c r="P20" s="27" t="s">
        <v>33</v>
      </c>
      <c r="Q20" s="26" t="str">
        <f t="shared" si="4"/>
        <v>No</v>
      </c>
      <c r="R20" s="27">
        <f t="shared" si="5"/>
        <v>220.29917793773484</v>
      </c>
      <c r="S20" s="26">
        <f t="shared" si="6"/>
        <v>2</v>
      </c>
      <c r="T20" s="27">
        <f t="shared" si="7"/>
        <v>49</v>
      </c>
    </row>
    <row r="21" spans="1:20" x14ac:dyDescent="0.45">
      <c r="A21" s="24">
        <v>17</v>
      </c>
      <c r="B21" s="26" t="s">
        <v>26</v>
      </c>
      <c r="C21" s="27" t="s">
        <v>27</v>
      </c>
      <c r="D21" s="26" t="s">
        <v>93</v>
      </c>
      <c r="E21" s="27" t="s">
        <v>94</v>
      </c>
      <c r="F21" s="26" t="s">
        <v>99</v>
      </c>
      <c r="G21" s="27" t="s">
        <v>103</v>
      </c>
      <c r="H21" s="27" t="s">
        <v>93</v>
      </c>
      <c r="I21" s="26" t="s">
        <v>93</v>
      </c>
      <c r="J21" s="26">
        <v>2360.4363699999999</v>
      </c>
      <c r="K21" s="28">
        <f t="shared" si="1"/>
        <v>2.36043637</v>
      </c>
      <c r="L21" s="27">
        <v>2</v>
      </c>
      <c r="M21" s="26">
        <f t="shared" si="0"/>
        <v>0.4</v>
      </c>
      <c r="N21" s="27">
        <f t="shared" si="2"/>
        <v>2.5</v>
      </c>
      <c r="O21" s="26">
        <f t="shared" si="3"/>
        <v>0.84</v>
      </c>
      <c r="P21" s="27" t="s">
        <v>33</v>
      </c>
      <c r="Q21" s="26" t="str">
        <f t="shared" si="4"/>
        <v>No</v>
      </c>
      <c r="R21" s="27">
        <f t="shared" si="5"/>
        <v>169.46019180343339</v>
      </c>
      <c r="S21" s="26">
        <f t="shared" si="6"/>
        <v>2</v>
      </c>
      <c r="T21" s="27">
        <f t="shared" si="7"/>
        <v>69</v>
      </c>
    </row>
    <row r="22" spans="1:20" x14ac:dyDescent="0.45">
      <c r="A22" s="24">
        <v>18</v>
      </c>
      <c r="B22" s="26" t="s">
        <v>26</v>
      </c>
      <c r="C22" s="27" t="s">
        <v>39</v>
      </c>
      <c r="D22" s="26" t="s">
        <v>93</v>
      </c>
      <c r="E22" s="27" t="s">
        <v>94</v>
      </c>
      <c r="F22" s="26" t="s">
        <v>97</v>
      </c>
      <c r="G22" s="27" t="s">
        <v>101</v>
      </c>
      <c r="H22" s="27" t="s">
        <v>93</v>
      </c>
      <c r="I22" s="26" t="s">
        <v>93</v>
      </c>
      <c r="J22" s="26">
        <v>2028.9610580000001</v>
      </c>
      <c r="K22" s="28">
        <f t="shared" si="1"/>
        <v>2.0289610580000002</v>
      </c>
      <c r="L22" s="27">
        <v>10.221</v>
      </c>
      <c r="M22" s="26">
        <f t="shared" si="0"/>
        <v>2.0442</v>
      </c>
      <c r="N22" s="27">
        <f t="shared" si="2"/>
        <v>2.5</v>
      </c>
      <c r="O22" s="26">
        <f t="shared" si="3"/>
        <v>0.18232000000000004</v>
      </c>
      <c r="P22" s="27" t="s">
        <v>33</v>
      </c>
      <c r="Q22" s="26" t="str">
        <f t="shared" si="4"/>
        <v>Yes</v>
      </c>
      <c r="R22" s="27">
        <f t="shared" si="5"/>
        <v>1007.5107119182569</v>
      </c>
      <c r="S22" s="26">
        <f t="shared" si="6"/>
        <v>5</v>
      </c>
      <c r="T22" s="27">
        <f t="shared" si="7"/>
        <v>12</v>
      </c>
    </row>
    <row r="23" spans="1:20" x14ac:dyDescent="0.45">
      <c r="A23" s="24">
        <v>19</v>
      </c>
      <c r="B23" s="26" t="s">
        <v>26</v>
      </c>
      <c r="C23" s="27" t="s">
        <v>39</v>
      </c>
      <c r="D23" s="26" t="s">
        <v>93</v>
      </c>
      <c r="E23" s="27" t="s">
        <v>94</v>
      </c>
      <c r="F23" s="26" t="s">
        <v>97</v>
      </c>
      <c r="G23" s="27" t="s">
        <v>102</v>
      </c>
      <c r="H23" s="27" t="s">
        <v>93</v>
      </c>
      <c r="I23" s="26" t="s">
        <v>93</v>
      </c>
      <c r="J23" s="26">
        <v>1530.665913</v>
      </c>
      <c r="K23" s="28">
        <f t="shared" si="1"/>
        <v>1.530665913</v>
      </c>
      <c r="L23" s="27">
        <v>1</v>
      </c>
      <c r="M23" s="26">
        <f t="shared" si="0"/>
        <v>0.2</v>
      </c>
      <c r="N23" s="27">
        <f t="shared" si="2"/>
        <v>2.5</v>
      </c>
      <c r="O23" s="26">
        <f t="shared" si="3"/>
        <v>0.92</v>
      </c>
      <c r="P23" s="27" t="s">
        <v>33</v>
      </c>
      <c r="Q23" s="26" t="str">
        <f t="shared" si="4"/>
        <v>No</v>
      </c>
      <c r="R23" s="27">
        <f t="shared" si="5"/>
        <v>130.66208524106594</v>
      </c>
      <c r="S23" s="26">
        <f t="shared" si="6"/>
        <v>2</v>
      </c>
      <c r="T23" s="27">
        <f t="shared" si="7"/>
        <v>75</v>
      </c>
    </row>
    <row r="24" spans="1:20" x14ac:dyDescent="0.45">
      <c r="A24" s="24">
        <v>20</v>
      </c>
      <c r="B24" s="26" t="s">
        <v>26</v>
      </c>
      <c r="C24" s="27" t="s">
        <v>39</v>
      </c>
      <c r="D24" s="26" t="s">
        <v>93</v>
      </c>
      <c r="E24" s="27" t="s">
        <v>94</v>
      </c>
      <c r="F24" s="26" t="s">
        <v>98</v>
      </c>
      <c r="G24" s="27" t="s">
        <v>101</v>
      </c>
      <c r="H24" s="27" t="s">
        <v>93</v>
      </c>
      <c r="I24" s="26" t="s">
        <v>93</v>
      </c>
      <c r="J24" s="26">
        <v>11557.251867000001</v>
      </c>
      <c r="K24" s="28">
        <f t="shared" si="1"/>
        <v>11.557251867000002</v>
      </c>
      <c r="L24" s="27">
        <v>14.884</v>
      </c>
      <c r="M24" s="26">
        <f t="shared" si="0"/>
        <v>2.9767999999999999</v>
      </c>
      <c r="N24" s="27">
        <f t="shared" si="2"/>
        <v>2.5</v>
      </c>
      <c r="O24" s="26">
        <f t="shared" si="3"/>
        <v>-0.19072</v>
      </c>
      <c r="P24" s="27" t="s">
        <v>33</v>
      </c>
      <c r="Q24" s="26" t="str">
        <f t="shared" si="4"/>
        <v>Yes</v>
      </c>
      <c r="R24" s="27">
        <f t="shared" si="5"/>
        <v>257.56988203223341</v>
      </c>
      <c r="S24" s="26">
        <f t="shared" si="6"/>
        <v>3</v>
      </c>
      <c r="T24" s="27">
        <f t="shared" si="7"/>
        <v>40</v>
      </c>
    </row>
    <row r="25" spans="1:20" x14ac:dyDescent="0.45">
      <c r="A25" s="24">
        <v>21</v>
      </c>
      <c r="B25" s="26" t="s">
        <v>26</v>
      </c>
      <c r="C25" s="27" t="s">
        <v>39</v>
      </c>
      <c r="D25" s="26" t="s">
        <v>93</v>
      </c>
      <c r="E25" s="27" t="s">
        <v>94</v>
      </c>
      <c r="F25" s="26" t="s">
        <v>98</v>
      </c>
      <c r="G25" s="27" t="s">
        <v>102</v>
      </c>
      <c r="H25" s="27" t="s">
        <v>93</v>
      </c>
      <c r="I25" s="26" t="s">
        <v>93</v>
      </c>
      <c r="J25" s="26">
        <v>49146.901862999999</v>
      </c>
      <c r="K25" s="28">
        <f t="shared" si="1"/>
        <v>49.146901862999997</v>
      </c>
      <c r="L25" s="27">
        <v>154.02600000000001</v>
      </c>
      <c r="M25" s="26">
        <f t="shared" si="0"/>
        <v>30.805200000000003</v>
      </c>
      <c r="N25" s="27">
        <f t="shared" si="2"/>
        <v>2.5</v>
      </c>
      <c r="O25" s="26">
        <f t="shared" si="3"/>
        <v>-11.322080000000001</v>
      </c>
      <c r="P25" s="27" t="s">
        <v>33</v>
      </c>
      <c r="Q25" s="26" t="str">
        <f t="shared" si="4"/>
        <v>No</v>
      </c>
      <c r="R25" s="27">
        <f t="shared" si="5"/>
        <v>626.7984111362988</v>
      </c>
      <c r="S25" s="26">
        <f t="shared" si="6"/>
        <v>4</v>
      </c>
      <c r="T25" s="27">
        <f t="shared" si="7"/>
        <v>18</v>
      </c>
    </row>
    <row r="26" spans="1:20" x14ac:dyDescent="0.45">
      <c r="A26" s="24">
        <v>22</v>
      </c>
      <c r="B26" s="26" t="s">
        <v>26</v>
      </c>
      <c r="C26" s="27" t="s">
        <v>39</v>
      </c>
      <c r="D26" s="26" t="s">
        <v>93</v>
      </c>
      <c r="E26" s="27" t="s">
        <v>94</v>
      </c>
      <c r="F26" s="26" t="s">
        <v>98</v>
      </c>
      <c r="G26" s="27" t="s">
        <v>103</v>
      </c>
      <c r="H26" s="27" t="s">
        <v>93</v>
      </c>
      <c r="I26" s="26" t="s">
        <v>93</v>
      </c>
      <c r="J26" s="26">
        <v>331.79384700000003</v>
      </c>
      <c r="K26" s="28">
        <f t="shared" si="1"/>
        <v>0.33179384700000003</v>
      </c>
      <c r="L26" s="27">
        <v>0</v>
      </c>
      <c r="M26" s="26">
        <f t="shared" si="0"/>
        <v>0</v>
      </c>
      <c r="N26" s="27">
        <f t="shared" si="2"/>
        <v>2.5</v>
      </c>
      <c r="O26" s="26">
        <f t="shared" si="3"/>
        <v>1</v>
      </c>
      <c r="P26" s="27" t="s">
        <v>33</v>
      </c>
      <c r="Q26" s="26" t="str">
        <f t="shared" si="4"/>
        <v>No</v>
      </c>
      <c r="R26" s="27">
        <f t="shared" si="5"/>
        <v>0</v>
      </c>
      <c r="S26" s="26">
        <f t="shared" si="6"/>
        <v>1</v>
      </c>
      <c r="T26" s="27">
        <f t="shared" si="7"/>
        <v>151</v>
      </c>
    </row>
    <row r="27" spans="1:20" x14ac:dyDescent="0.45">
      <c r="A27" s="24">
        <v>23</v>
      </c>
      <c r="B27" s="26" t="s">
        <v>26</v>
      </c>
      <c r="C27" s="27" t="s">
        <v>39</v>
      </c>
      <c r="D27" s="26" t="s">
        <v>93</v>
      </c>
      <c r="E27" s="27" t="s">
        <v>94</v>
      </c>
      <c r="F27" s="26" t="s">
        <v>100</v>
      </c>
      <c r="G27" s="27" t="s">
        <v>101</v>
      </c>
      <c r="H27" s="27" t="s">
        <v>93</v>
      </c>
      <c r="I27" s="26" t="s">
        <v>93</v>
      </c>
      <c r="J27" s="26">
        <v>14532.572405000001</v>
      </c>
      <c r="K27" s="28">
        <f t="shared" si="1"/>
        <v>14.532572405000002</v>
      </c>
      <c r="L27" s="27">
        <v>53.521000000000001</v>
      </c>
      <c r="M27" s="26">
        <f t="shared" si="0"/>
        <v>10.7042</v>
      </c>
      <c r="N27" s="27">
        <f t="shared" si="2"/>
        <v>2.5</v>
      </c>
      <c r="O27" s="26">
        <f t="shared" si="3"/>
        <v>-3.2816799999999997</v>
      </c>
      <c r="P27" s="27" t="s">
        <v>33</v>
      </c>
      <c r="Q27" s="26" t="str">
        <f t="shared" si="4"/>
        <v>No</v>
      </c>
      <c r="R27" s="27">
        <f t="shared" si="5"/>
        <v>736.566087660927</v>
      </c>
      <c r="S27" s="26">
        <f t="shared" si="6"/>
        <v>4</v>
      </c>
      <c r="T27" s="27">
        <f t="shared" si="7"/>
        <v>15</v>
      </c>
    </row>
    <row r="28" spans="1:20" x14ac:dyDescent="0.45">
      <c r="A28" s="24">
        <v>24</v>
      </c>
      <c r="B28" s="26" t="s">
        <v>26</v>
      </c>
      <c r="C28" s="27" t="s">
        <v>39</v>
      </c>
      <c r="D28" s="26" t="s">
        <v>93</v>
      </c>
      <c r="E28" s="27" t="s">
        <v>94</v>
      </c>
      <c r="F28" s="26" t="s">
        <v>100</v>
      </c>
      <c r="G28" s="27" t="s">
        <v>102</v>
      </c>
      <c r="H28" s="27" t="s">
        <v>93</v>
      </c>
      <c r="I28" s="26" t="s">
        <v>93</v>
      </c>
      <c r="J28" s="26">
        <v>33499.357956</v>
      </c>
      <c r="K28" s="28">
        <f t="shared" si="1"/>
        <v>33.499357955999997</v>
      </c>
      <c r="L28" s="27">
        <v>26.867999999999999</v>
      </c>
      <c r="M28" s="26">
        <f t="shared" si="0"/>
        <v>5.3735999999999997</v>
      </c>
      <c r="N28" s="27">
        <f t="shared" si="2"/>
        <v>2.5</v>
      </c>
      <c r="O28" s="26">
        <f t="shared" si="3"/>
        <v>-1.1494399999999998</v>
      </c>
      <c r="P28" s="27" t="s">
        <v>33</v>
      </c>
      <c r="Q28" s="26" t="str">
        <f t="shared" si="4"/>
        <v>No</v>
      </c>
      <c r="R28" s="27">
        <f t="shared" si="5"/>
        <v>160.40904446759842</v>
      </c>
      <c r="S28" s="26">
        <f t="shared" si="6"/>
        <v>2</v>
      </c>
      <c r="T28" s="27">
        <f t="shared" si="7"/>
        <v>72</v>
      </c>
    </row>
    <row r="29" spans="1:20" x14ac:dyDescent="0.45">
      <c r="A29" s="24">
        <v>25</v>
      </c>
      <c r="B29" s="26" t="s">
        <v>26</v>
      </c>
      <c r="C29" s="27" t="s">
        <v>39</v>
      </c>
      <c r="D29" s="26" t="s">
        <v>93</v>
      </c>
      <c r="E29" s="27" t="s">
        <v>94</v>
      </c>
      <c r="F29" s="26" t="s">
        <v>99</v>
      </c>
      <c r="G29" s="27" t="s">
        <v>101</v>
      </c>
      <c r="H29" s="27" t="s">
        <v>93</v>
      </c>
      <c r="I29" s="26" t="s">
        <v>93</v>
      </c>
      <c r="J29" s="26">
        <v>17276.991801</v>
      </c>
      <c r="K29" s="28">
        <f t="shared" si="1"/>
        <v>17.276991801000001</v>
      </c>
      <c r="L29" s="27">
        <v>7.8860000000000001</v>
      </c>
      <c r="M29" s="26">
        <f t="shared" si="0"/>
        <v>1.5771999999999999</v>
      </c>
      <c r="N29" s="27">
        <f t="shared" si="2"/>
        <v>2.5</v>
      </c>
      <c r="O29" s="26">
        <f t="shared" si="3"/>
        <v>0.36912</v>
      </c>
      <c r="P29" s="27" t="s">
        <v>33</v>
      </c>
      <c r="Q29" s="26" t="str">
        <f t="shared" si="4"/>
        <v>Yes</v>
      </c>
      <c r="R29" s="27">
        <f t="shared" si="5"/>
        <v>91.289040254606761</v>
      </c>
      <c r="S29" s="26">
        <f t="shared" si="6"/>
        <v>1</v>
      </c>
      <c r="T29" s="27">
        <f t="shared" si="7"/>
        <v>89</v>
      </c>
    </row>
    <row r="30" spans="1:20" x14ac:dyDescent="0.45">
      <c r="A30" s="24">
        <v>26</v>
      </c>
      <c r="B30" s="26" t="s">
        <v>26</v>
      </c>
      <c r="C30" s="27" t="s">
        <v>39</v>
      </c>
      <c r="D30" s="26" t="s">
        <v>93</v>
      </c>
      <c r="E30" s="27" t="s">
        <v>94</v>
      </c>
      <c r="F30" s="26" t="s">
        <v>99</v>
      </c>
      <c r="G30" s="27" t="s">
        <v>102</v>
      </c>
      <c r="H30" s="27" t="s">
        <v>93</v>
      </c>
      <c r="I30" s="26" t="s">
        <v>93</v>
      </c>
      <c r="J30" s="26">
        <v>49588.649593000002</v>
      </c>
      <c r="K30" s="28">
        <f t="shared" si="1"/>
        <v>49.588649593</v>
      </c>
      <c r="L30" s="27">
        <v>87.3</v>
      </c>
      <c r="M30" s="26">
        <f t="shared" si="0"/>
        <v>17.46</v>
      </c>
      <c r="N30" s="27">
        <f t="shared" si="2"/>
        <v>2.5</v>
      </c>
      <c r="O30" s="26">
        <f t="shared" si="3"/>
        <v>-5.984</v>
      </c>
      <c r="P30" s="27" t="s">
        <v>33</v>
      </c>
      <c r="Q30" s="26" t="str">
        <f t="shared" si="4"/>
        <v>No</v>
      </c>
      <c r="R30" s="27">
        <f t="shared" si="5"/>
        <v>352.09670243701652</v>
      </c>
      <c r="S30" s="26">
        <f t="shared" si="6"/>
        <v>3</v>
      </c>
      <c r="T30" s="27">
        <f t="shared" si="7"/>
        <v>31</v>
      </c>
    </row>
    <row r="31" spans="1:20" x14ac:dyDescent="0.45">
      <c r="A31" s="24">
        <v>27</v>
      </c>
      <c r="B31" s="26" t="s">
        <v>26</v>
      </c>
      <c r="C31" s="27" t="s">
        <v>39</v>
      </c>
      <c r="D31" s="26" t="s">
        <v>93</v>
      </c>
      <c r="E31" s="27" t="s">
        <v>94</v>
      </c>
      <c r="F31" s="26" t="s">
        <v>99</v>
      </c>
      <c r="G31" s="27" t="s">
        <v>103</v>
      </c>
      <c r="H31" s="27" t="s">
        <v>93</v>
      </c>
      <c r="I31" s="26" t="s">
        <v>93</v>
      </c>
      <c r="J31" s="26">
        <v>691.87859200000003</v>
      </c>
      <c r="K31" s="28">
        <f t="shared" si="1"/>
        <v>0.69187859200000001</v>
      </c>
      <c r="L31" s="27">
        <v>0</v>
      </c>
      <c r="M31" s="26">
        <f t="shared" si="0"/>
        <v>0</v>
      </c>
      <c r="N31" s="27">
        <f t="shared" si="2"/>
        <v>2.5</v>
      </c>
      <c r="O31" s="26">
        <f t="shared" si="3"/>
        <v>1</v>
      </c>
      <c r="P31" s="27" t="s">
        <v>33</v>
      </c>
      <c r="Q31" s="26" t="str">
        <f t="shared" si="4"/>
        <v>No</v>
      </c>
      <c r="R31" s="27">
        <f t="shared" si="5"/>
        <v>0</v>
      </c>
      <c r="S31" s="26">
        <f t="shared" si="6"/>
        <v>1</v>
      </c>
      <c r="T31" s="27">
        <f t="shared" si="7"/>
        <v>151</v>
      </c>
    </row>
    <row r="32" spans="1:20" x14ac:dyDescent="0.45">
      <c r="A32" s="24">
        <v>28</v>
      </c>
      <c r="B32" s="26" t="s">
        <v>26</v>
      </c>
      <c r="C32" s="27" t="s">
        <v>39</v>
      </c>
      <c r="D32" s="26" t="s">
        <v>93</v>
      </c>
      <c r="E32" s="27" t="s">
        <v>95</v>
      </c>
      <c r="F32" s="26" t="s">
        <v>95</v>
      </c>
      <c r="G32" s="27" t="s">
        <v>93</v>
      </c>
      <c r="H32" s="27" t="s">
        <v>93</v>
      </c>
      <c r="I32" s="26" t="s">
        <v>106</v>
      </c>
      <c r="J32" s="26">
        <v>74.173620999999997</v>
      </c>
      <c r="K32" s="28">
        <f t="shared" si="1"/>
        <v>7.4173620999999995E-2</v>
      </c>
      <c r="L32" s="27">
        <v>0</v>
      </c>
      <c r="M32" s="26">
        <f t="shared" si="0"/>
        <v>0</v>
      </c>
      <c r="N32" s="27">
        <f t="shared" si="2"/>
        <v>1</v>
      </c>
      <c r="O32" s="26">
        <f t="shared" si="3"/>
        <v>1</v>
      </c>
      <c r="P32" s="27" t="s">
        <v>33</v>
      </c>
      <c r="Q32" s="26" t="str">
        <f t="shared" si="4"/>
        <v>No</v>
      </c>
      <c r="R32" s="27">
        <f t="shared" si="5"/>
        <v>0</v>
      </c>
      <c r="S32" s="26">
        <f t="shared" si="6"/>
        <v>1</v>
      </c>
      <c r="T32" s="27">
        <f t="shared" si="7"/>
        <v>151</v>
      </c>
    </row>
    <row r="33" spans="1:20" x14ac:dyDescent="0.45">
      <c r="A33" s="24">
        <v>29</v>
      </c>
      <c r="B33" s="26" t="s">
        <v>26</v>
      </c>
      <c r="C33" s="27" t="s">
        <v>39</v>
      </c>
      <c r="D33" s="26" t="s">
        <v>93</v>
      </c>
      <c r="E33" s="27" t="s">
        <v>95</v>
      </c>
      <c r="F33" s="26" t="s">
        <v>95</v>
      </c>
      <c r="G33" s="27" t="s">
        <v>93</v>
      </c>
      <c r="H33" s="27" t="s">
        <v>93</v>
      </c>
      <c r="I33" s="26" t="s">
        <v>107</v>
      </c>
      <c r="J33" s="26">
        <v>5256.7665649999999</v>
      </c>
      <c r="K33" s="28">
        <f t="shared" si="1"/>
        <v>5.2567665649999995</v>
      </c>
      <c r="L33" s="27">
        <v>4.8849999999999998</v>
      </c>
      <c r="M33" s="26">
        <f t="shared" si="0"/>
        <v>0.97699999999999998</v>
      </c>
      <c r="N33" s="27">
        <f t="shared" si="2"/>
        <v>1</v>
      </c>
      <c r="O33" s="26">
        <f t="shared" si="3"/>
        <v>2.300000000000002E-2</v>
      </c>
      <c r="P33" s="27" t="s">
        <v>33</v>
      </c>
      <c r="Q33" s="26" t="str">
        <f t="shared" si="4"/>
        <v>Yes</v>
      </c>
      <c r="R33" s="27">
        <f t="shared" si="5"/>
        <v>185.85569435495754</v>
      </c>
      <c r="S33" s="26">
        <f t="shared" si="6"/>
        <v>2</v>
      </c>
      <c r="T33" s="27">
        <f t="shared" si="7"/>
        <v>59</v>
      </c>
    </row>
    <row r="34" spans="1:20" x14ac:dyDescent="0.45">
      <c r="A34" s="24">
        <v>30</v>
      </c>
      <c r="B34" s="26" t="s">
        <v>26</v>
      </c>
      <c r="C34" s="27" t="s">
        <v>39</v>
      </c>
      <c r="D34" s="26" t="s">
        <v>93</v>
      </c>
      <c r="E34" s="27" t="s">
        <v>95</v>
      </c>
      <c r="F34" s="26" t="s">
        <v>95</v>
      </c>
      <c r="G34" s="27" t="s">
        <v>93</v>
      </c>
      <c r="H34" s="27" t="s">
        <v>93</v>
      </c>
      <c r="I34" s="26" t="s">
        <v>108</v>
      </c>
      <c r="J34" s="26">
        <v>5703.758648</v>
      </c>
      <c r="K34" s="28">
        <f t="shared" si="1"/>
        <v>5.703758648</v>
      </c>
      <c r="L34" s="27">
        <v>1.2210000000000001</v>
      </c>
      <c r="M34" s="26">
        <f t="shared" si="0"/>
        <v>0.24420000000000003</v>
      </c>
      <c r="N34" s="27">
        <f t="shared" si="2"/>
        <v>1</v>
      </c>
      <c r="O34" s="26">
        <f t="shared" si="3"/>
        <v>0.75580000000000003</v>
      </c>
      <c r="P34" s="27" t="s">
        <v>33</v>
      </c>
      <c r="Q34" s="26" t="str">
        <f t="shared" si="4"/>
        <v>No</v>
      </c>
      <c r="R34" s="27">
        <f t="shared" si="5"/>
        <v>42.813873284352205</v>
      </c>
      <c r="S34" s="26">
        <f t="shared" si="6"/>
        <v>1</v>
      </c>
      <c r="T34" s="27">
        <f t="shared" si="7"/>
        <v>112</v>
      </c>
    </row>
    <row r="35" spans="1:20" x14ac:dyDescent="0.45">
      <c r="A35" s="24">
        <v>31</v>
      </c>
      <c r="B35" s="26" t="s">
        <v>26</v>
      </c>
      <c r="C35" s="27" t="s">
        <v>39</v>
      </c>
      <c r="D35" s="26" t="s">
        <v>93</v>
      </c>
      <c r="E35" s="27" t="s">
        <v>95</v>
      </c>
      <c r="F35" s="26" t="s">
        <v>95</v>
      </c>
      <c r="G35" s="27" t="s">
        <v>93</v>
      </c>
      <c r="H35" s="27" t="s">
        <v>93</v>
      </c>
      <c r="I35" s="26" t="s">
        <v>109</v>
      </c>
      <c r="J35" s="26">
        <v>6.6660459999999997</v>
      </c>
      <c r="K35" s="28">
        <f t="shared" si="1"/>
        <v>6.6660460000000001E-3</v>
      </c>
      <c r="L35" s="27">
        <v>0</v>
      </c>
      <c r="M35" s="26">
        <f t="shared" si="0"/>
        <v>0</v>
      </c>
      <c r="N35" s="27">
        <f t="shared" si="2"/>
        <v>1</v>
      </c>
      <c r="O35" s="26">
        <f t="shared" si="3"/>
        <v>1</v>
      </c>
      <c r="P35" s="27" t="s">
        <v>33</v>
      </c>
      <c r="Q35" s="26" t="str">
        <f t="shared" si="4"/>
        <v>No</v>
      </c>
      <c r="R35" s="27">
        <f t="shared" si="5"/>
        <v>0</v>
      </c>
      <c r="S35" s="26">
        <f t="shared" si="6"/>
        <v>1</v>
      </c>
      <c r="T35" s="27">
        <f t="shared" si="7"/>
        <v>151</v>
      </c>
    </row>
    <row r="36" spans="1:20" x14ac:dyDescent="0.45">
      <c r="A36" s="24">
        <v>32</v>
      </c>
      <c r="B36" s="26" t="s">
        <v>26</v>
      </c>
      <c r="C36" s="27" t="s">
        <v>39</v>
      </c>
      <c r="D36" s="26" t="s">
        <v>93</v>
      </c>
      <c r="E36" s="27" t="s">
        <v>95</v>
      </c>
      <c r="F36" s="26" t="s">
        <v>95</v>
      </c>
      <c r="G36" s="27" t="s">
        <v>93</v>
      </c>
      <c r="H36" s="27" t="s">
        <v>93</v>
      </c>
      <c r="I36" s="26" t="s">
        <v>110</v>
      </c>
      <c r="J36" s="26">
        <v>3708.8130160000001</v>
      </c>
      <c r="K36" s="28">
        <f t="shared" si="1"/>
        <v>3.7088130160000001</v>
      </c>
      <c r="L36" s="27">
        <v>1.2210000000000001</v>
      </c>
      <c r="M36" s="26">
        <f t="shared" si="0"/>
        <v>0.24420000000000003</v>
      </c>
      <c r="N36" s="27">
        <f t="shared" si="2"/>
        <v>1</v>
      </c>
      <c r="O36" s="26">
        <f t="shared" si="3"/>
        <v>0.75580000000000003</v>
      </c>
      <c r="P36" s="27" t="s">
        <v>33</v>
      </c>
      <c r="Q36" s="26" t="str">
        <f t="shared" si="4"/>
        <v>No</v>
      </c>
      <c r="R36" s="27">
        <f t="shared" si="5"/>
        <v>65.843168406309331</v>
      </c>
      <c r="S36" s="26">
        <f t="shared" si="6"/>
        <v>1</v>
      </c>
      <c r="T36" s="27">
        <f t="shared" si="7"/>
        <v>99</v>
      </c>
    </row>
    <row r="37" spans="1:20" x14ac:dyDescent="0.45">
      <c r="A37" s="24">
        <v>33</v>
      </c>
      <c r="B37" s="26" t="s">
        <v>26</v>
      </c>
      <c r="C37" s="27" t="s">
        <v>39</v>
      </c>
      <c r="D37" s="26" t="s">
        <v>93</v>
      </c>
      <c r="E37" s="27" t="s">
        <v>95</v>
      </c>
      <c r="F37" s="26" t="s">
        <v>95</v>
      </c>
      <c r="G37" s="27" t="s">
        <v>93</v>
      </c>
      <c r="H37" s="27" t="s">
        <v>93</v>
      </c>
      <c r="I37" s="26" t="s">
        <v>111</v>
      </c>
      <c r="J37" s="26">
        <v>11302.233700000001</v>
      </c>
      <c r="K37" s="28">
        <f t="shared" si="1"/>
        <v>11.3022337</v>
      </c>
      <c r="L37" s="27">
        <v>2.4430000000000001</v>
      </c>
      <c r="M37" s="26">
        <f t="shared" si="0"/>
        <v>0.48860000000000003</v>
      </c>
      <c r="N37" s="27">
        <f t="shared" si="2"/>
        <v>1</v>
      </c>
      <c r="O37" s="26">
        <f t="shared" si="3"/>
        <v>0.51139999999999997</v>
      </c>
      <c r="P37" s="27" t="s">
        <v>33</v>
      </c>
      <c r="Q37" s="26" t="str">
        <f t="shared" si="4"/>
        <v>No</v>
      </c>
      <c r="R37" s="27">
        <f t="shared" si="5"/>
        <v>43.230392590448737</v>
      </c>
      <c r="S37" s="26">
        <f t="shared" si="6"/>
        <v>1</v>
      </c>
      <c r="T37" s="27">
        <f t="shared" si="7"/>
        <v>109</v>
      </c>
    </row>
    <row r="38" spans="1:20" x14ac:dyDescent="0.45">
      <c r="A38" s="24">
        <v>34</v>
      </c>
      <c r="B38" s="26" t="s">
        <v>26</v>
      </c>
      <c r="C38" s="27" t="s">
        <v>39</v>
      </c>
      <c r="D38" s="26" t="s">
        <v>93</v>
      </c>
      <c r="E38" s="27" t="s">
        <v>95</v>
      </c>
      <c r="F38" s="26" t="s">
        <v>95</v>
      </c>
      <c r="G38" s="27" t="s">
        <v>93</v>
      </c>
      <c r="H38" s="27" t="s">
        <v>93</v>
      </c>
      <c r="I38" s="26" t="s">
        <v>112</v>
      </c>
      <c r="J38" s="26">
        <v>3991.055887</v>
      </c>
      <c r="K38" s="28">
        <f t="shared" si="1"/>
        <v>3.9910558869999999</v>
      </c>
      <c r="L38" s="27">
        <v>1.2210000000000001</v>
      </c>
      <c r="M38" s="26">
        <f t="shared" si="0"/>
        <v>0.24420000000000003</v>
      </c>
      <c r="N38" s="27">
        <f t="shared" si="2"/>
        <v>1</v>
      </c>
      <c r="O38" s="26">
        <f t="shared" si="3"/>
        <v>0.75580000000000003</v>
      </c>
      <c r="P38" s="27" t="s">
        <v>33</v>
      </c>
      <c r="Q38" s="26" t="str">
        <f t="shared" si="4"/>
        <v>No</v>
      </c>
      <c r="R38" s="27">
        <f t="shared" si="5"/>
        <v>61.18681544786898</v>
      </c>
      <c r="S38" s="26">
        <f t="shared" si="6"/>
        <v>1</v>
      </c>
      <c r="T38" s="27">
        <f t="shared" si="7"/>
        <v>101</v>
      </c>
    </row>
    <row r="39" spans="1:20" x14ac:dyDescent="0.45">
      <c r="A39" s="24">
        <v>35</v>
      </c>
      <c r="B39" s="26" t="s">
        <v>26</v>
      </c>
      <c r="C39" s="27" t="s">
        <v>39</v>
      </c>
      <c r="D39" s="26" t="s">
        <v>93</v>
      </c>
      <c r="E39" s="27" t="s">
        <v>95</v>
      </c>
      <c r="F39" s="26" t="s">
        <v>95</v>
      </c>
      <c r="G39" s="27" t="s">
        <v>93</v>
      </c>
      <c r="H39" s="27" t="s">
        <v>93</v>
      </c>
      <c r="I39" s="26" t="s">
        <v>113</v>
      </c>
      <c r="J39" s="26">
        <v>1052.133963</v>
      </c>
      <c r="K39" s="28">
        <f t="shared" si="1"/>
        <v>1.0521339629999999</v>
      </c>
      <c r="L39" s="27">
        <v>0</v>
      </c>
      <c r="M39" s="26">
        <f t="shared" si="0"/>
        <v>0</v>
      </c>
      <c r="N39" s="27">
        <f t="shared" si="2"/>
        <v>1</v>
      </c>
      <c r="O39" s="26">
        <f t="shared" si="3"/>
        <v>1</v>
      </c>
      <c r="P39" s="27" t="s">
        <v>33</v>
      </c>
      <c r="Q39" s="26" t="str">
        <f t="shared" si="4"/>
        <v>No</v>
      </c>
      <c r="R39" s="27">
        <f t="shared" si="5"/>
        <v>0</v>
      </c>
      <c r="S39" s="26">
        <f t="shared" si="6"/>
        <v>1</v>
      </c>
      <c r="T39" s="27">
        <f t="shared" si="7"/>
        <v>151</v>
      </c>
    </row>
    <row r="40" spans="1:20" x14ac:dyDescent="0.45">
      <c r="A40" s="24">
        <v>36</v>
      </c>
      <c r="B40" s="26" t="s">
        <v>26</v>
      </c>
      <c r="C40" s="27" t="s">
        <v>39</v>
      </c>
      <c r="D40" s="26" t="s">
        <v>93</v>
      </c>
      <c r="E40" s="27" t="s">
        <v>95</v>
      </c>
      <c r="F40" s="26" t="s">
        <v>95</v>
      </c>
      <c r="G40" s="27" t="s">
        <v>93</v>
      </c>
      <c r="H40" s="27" t="s">
        <v>93</v>
      </c>
      <c r="I40" s="26" t="s">
        <v>114</v>
      </c>
      <c r="J40" s="26">
        <v>226.919893</v>
      </c>
      <c r="K40" s="28">
        <f t="shared" si="1"/>
        <v>0.22691989300000001</v>
      </c>
      <c r="L40" s="27">
        <v>0</v>
      </c>
      <c r="M40" s="26">
        <f t="shared" si="0"/>
        <v>0</v>
      </c>
      <c r="N40" s="27">
        <f t="shared" si="2"/>
        <v>1</v>
      </c>
      <c r="O40" s="26">
        <f t="shared" si="3"/>
        <v>1</v>
      </c>
      <c r="P40" s="27" t="s">
        <v>33</v>
      </c>
      <c r="Q40" s="26" t="str">
        <f t="shared" si="4"/>
        <v>No</v>
      </c>
      <c r="R40" s="27">
        <f t="shared" si="5"/>
        <v>0</v>
      </c>
      <c r="S40" s="26">
        <f t="shared" si="6"/>
        <v>1</v>
      </c>
      <c r="T40" s="27">
        <f t="shared" si="7"/>
        <v>151</v>
      </c>
    </row>
    <row r="41" spans="1:20" x14ac:dyDescent="0.45">
      <c r="A41" s="24">
        <v>37</v>
      </c>
      <c r="B41" s="26" t="s">
        <v>26</v>
      </c>
      <c r="C41" s="27" t="s">
        <v>42</v>
      </c>
      <c r="D41" s="26" t="s">
        <v>93</v>
      </c>
      <c r="E41" s="27" t="s">
        <v>94</v>
      </c>
      <c r="F41" s="26" t="s">
        <v>97</v>
      </c>
      <c r="G41" s="27" t="s">
        <v>102</v>
      </c>
      <c r="H41" s="27" t="s">
        <v>93</v>
      </c>
      <c r="I41" s="26" t="s">
        <v>93</v>
      </c>
      <c r="J41" s="26">
        <v>163.11878400000001</v>
      </c>
      <c r="K41" s="28">
        <f t="shared" si="1"/>
        <v>0.16311878400000002</v>
      </c>
      <c r="L41" s="27">
        <v>0</v>
      </c>
      <c r="M41" s="26">
        <f t="shared" si="0"/>
        <v>0</v>
      </c>
      <c r="N41" s="27">
        <f t="shared" si="2"/>
        <v>2.5</v>
      </c>
      <c r="O41" s="26">
        <f t="shared" si="3"/>
        <v>1</v>
      </c>
      <c r="P41" s="27" t="s">
        <v>33</v>
      </c>
      <c r="Q41" s="26" t="str">
        <f t="shared" si="4"/>
        <v>No</v>
      </c>
      <c r="R41" s="27">
        <f t="shared" si="5"/>
        <v>0</v>
      </c>
      <c r="S41" s="26">
        <f t="shared" si="6"/>
        <v>1</v>
      </c>
      <c r="T41" s="27">
        <f t="shared" si="7"/>
        <v>151</v>
      </c>
    </row>
    <row r="42" spans="1:20" x14ac:dyDescent="0.45">
      <c r="A42" s="24">
        <v>38</v>
      </c>
      <c r="B42" s="26" t="s">
        <v>26</v>
      </c>
      <c r="C42" s="27" t="s">
        <v>42</v>
      </c>
      <c r="D42" s="26" t="s">
        <v>93</v>
      </c>
      <c r="E42" s="27" t="s">
        <v>94</v>
      </c>
      <c r="F42" s="26" t="s">
        <v>98</v>
      </c>
      <c r="G42" s="27" t="s">
        <v>102</v>
      </c>
      <c r="H42" s="27" t="s">
        <v>93</v>
      </c>
      <c r="I42" s="26" t="s">
        <v>93</v>
      </c>
      <c r="J42" s="26">
        <v>296.07973800000002</v>
      </c>
      <c r="K42" s="28">
        <f t="shared" si="1"/>
        <v>0.29607973800000004</v>
      </c>
      <c r="L42" s="27">
        <v>1.2210000000000001</v>
      </c>
      <c r="M42" s="26">
        <f t="shared" si="0"/>
        <v>0.24420000000000003</v>
      </c>
      <c r="N42" s="27">
        <f t="shared" si="2"/>
        <v>2.5</v>
      </c>
      <c r="O42" s="26">
        <f t="shared" si="3"/>
        <v>0.90232000000000001</v>
      </c>
      <c r="P42" s="27" t="s">
        <v>33</v>
      </c>
      <c r="Q42" s="26" t="str">
        <f t="shared" si="4"/>
        <v>No</v>
      </c>
      <c r="R42" s="27">
        <f t="shared" si="5"/>
        <v>824.77781711627972</v>
      </c>
      <c r="S42" s="26">
        <f t="shared" si="6"/>
        <v>4</v>
      </c>
      <c r="T42" s="27">
        <f t="shared" si="7"/>
        <v>14</v>
      </c>
    </row>
    <row r="43" spans="1:20" x14ac:dyDescent="0.45">
      <c r="A43" s="24">
        <v>39</v>
      </c>
      <c r="B43" s="26" t="s">
        <v>26</v>
      </c>
      <c r="C43" s="27" t="s">
        <v>42</v>
      </c>
      <c r="D43" s="26" t="s">
        <v>93</v>
      </c>
      <c r="E43" s="27" t="s">
        <v>94</v>
      </c>
      <c r="F43" s="26" t="s">
        <v>100</v>
      </c>
      <c r="G43" s="27" t="s">
        <v>101</v>
      </c>
      <c r="H43" s="27" t="s">
        <v>93</v>
      </c>
      <c r="I43" s="26" t="s">
        <v>93</v>
      </c>
      <c r="J43" s="26">
        <v>6319.2418680000001</v>
      </c>
      <c r="K43" s="28">
        <f t="shared" si="1"/>
        <v>6.3192418679999998</v>
      </c>
      <c r="L43" s="27">
        <v>2.4430000000000001</v>
      </c>
      <c r="M43" s="26">
        <f t="shared" si="0"/>
        <v>0.48860000000000003</v>
      </c>
      <c r="N43" s="27">
        <f t="shared" si="2"/>
        <v>2.5</v>
      </c>
      <c r="O43" s="26">
        <f t="shared" si="3"/>
        <v>0.80455999999999994</v>
      </c>
      <c r="P43" s="27" t="s">
        <v>33</v>
      </c>
      <c r="Q43" s="26" t="str">
        <f t="shared" si="4"/>
        <v>No</v>
      </c>
      <c r="R43" s="27">
        <f t="shared" si="5"/>
        <v>77.319401631740178</v>
      </c>
      <c r="S43" s="26">
        <f t="shared" si="6"/>
        <v>1</v>
      </c>
      <c r="T43" s="27">
        <f t="shared" si="7"/>
        <v>96</v>
      </c>
    </row>
    <row r="44" spans="1:20" x14ac:dyDescent="0.45">
      <c r="A44" s="24">
        <v>40</v>
      </c>
      <c r="B44" s="26" t="s">
        <v>26</v>
      </c>
      <c r="C44" s="27" t="s">
        <v>42</v>
      </c>
      <c r="D44" s="26" t="s">
        <v>93</v>
      </c>
      <c r="E44" s="27" t="s">
        <v>94</v>
      </c>
      <c r="F44" s="26" t="s">
        <v>100</v>
      </c>
      <c r="G44" s="27" t="s">
        <v>102</v>
      </c>
      <c r="H44" s="27" t="s">
        <v>93</v>
      </c>
      <c r="I44" s="26" t="s">
        <v>93</v>
      </c>
      <c r="J44" s="26">
        <v>11454.006359000001</v>
      </c>
      <c r="K44" s="28">
        <f t="shared" si="1"/>
        <v>11.454006359000001</v>
      </c>
      <c r="L44" s="27">
        <v>1.2210000000000001</v>
      </c>
      <c r="M44" s="26">
        <f t="shared" si="0"/>
        <v>0.24420000000000003</v>
      </c>
      <c r="N44" s="27">
        <f t="shared" si="2"/>
        <v>2.5</v>
      </c>
      <c r="O44" s="26">
        <f t="shared" si="3"/>
        <v>0.90232000000000001</v>
      </c>
      <c r="P44" s="27" t="s">
        <v>33</v>
      </c>
      <c r="Q44" s="26" t="str">
        <f t="shared" si="4"/>
        <v>No</v>
      </c>
      <c r="R44" s="27">
        <f t="shared" si="5"/>
        <v>21.320051023729313</v>
      </c>
      <c r="S44" s="26">
        <f t="shared" si="6"/>
        <v>1</v>
      </c>
      <c r="T44" s="27">
        <f t="shared" si="7"/>
        <v>134</v>
      </c>
    </row>
    <row r="45" spans="1:20" x14ac:dyDescent="0.45">
      <c r="A45" s="24">
        <v>41</v>
      </c>
      <c r="B45" s="26" t="s">
        <v>26</v>
      </c>
      <c r="C45" s="27" t="s">
        <v>42</v>
      </c>
      <c r="D45" s="26" t="s">
        <v>93</v>
      </c>
      <c r="E45" s="27" t="s">
        <v>94</v>
      </c>
      <c r="F45" s="26" t="s">
        <v>99</v>
      </c>
      <c r="G45" s="27" t="s">
        <v>101</v>
      </c>
      <c r="H45" s="27" t="s">
        <v>93</v>
      </c>
      <c r="I45" s="26" t="s">
        <v>93</v>
      </c>
      <c r="J45" s="26">
        <v>14.348102000000001</v>
      </c>
      <c r="K45" s="28">
        <f t="shared" si="1"/>
        <v>1.4348102000000001E-2</v>
      </c>
      <c r="L45" s="27">
        <v>0</v>
      </c>
      <c r="M45" s="26">
        <f t="shared" si="0"/>
        <v>0</v>
      </c>
      <c r="N45" s="27">
        <f t="shared" si="2"/>
        <v>2.5</v>
      </c>
      <c r="O45" s="26">
        <f t="shared" si="3"/>
        <v>1</v>
      </c>
      <c r="P45" s="27" t="s">
        <v>33</v>
      </c>
      <c r="Q45" s="26" t="str">
        <f t="shared" si="4"/>
        <v>No</v>
      </c>
      <c r="R45" s="27">
        <f t="shared" si="5"/>
        <v>0</v>
      </c>
      <c r="S45" s="26">
        <f t="shared" si="6"/>
        <v>1</v>
      </c>
      <c r="T45" s="27">
        <f t="shared" si="7"/>
        <v>151</v>
      </c>
    </row>
    <row r="46" spans="1:20" x14ac:dyDescent="0.45">
      <c r="A46" s="24">
        <v>42</v>
      </c>
      <c r="B46" s="26" t="s">
        <v>26</v>
      </c>
      <c r="C46" s="27" t="s">
        <v>42</v>
      </c>
      <c r="D46" s="26" t="s">
        <v>93</v>
      </c>
      <c r="E46" s="27" t="s">
        <v>94</v>
      </c>
      <c r="F46" s="26" t="s">
        <v>99</v>
      </c>
      <c r="G46" s="27" t="s">
        <v>102</v>
      </c>
      <c r="H46" s="27" t="s">
        <v>93</v>
      </c>
      <c r="I46" s="26" t="s">
        <v>93</v>
      </c>
      <c r="J46" s="26">
        <v>52.653015000000003</v>
      </c>
      <c r="K46" s="28">
        <f t="shared" si="1"/>
        <v>5.2653015000000004E-2</v>
      </c>
      <c r="L46" s="27">
        <v>0</v>
      </c>
      <c r="M46" s="26">
        <f t="shared" si="0"/>
        <v>0</v>
      </c>
      <c r="N46" s="27">
        <f t="shared" si="2"/>
        <v>2.5</v>
      </c>
      <c r="O46" s="26">
        <f t="shared" si="3"/>
        <v>1</v>
      </c>
      <c r="P46" s="27" t="s">
        <v>33</v>
      </c>
      <c r="Q46" s="26" t="str">
        <f t="shared" si="4"/>
        <v>No</v>
      </c>
      <c r="R46" s="27">
        <f t="shared" si="5"/>
        <v>0</v>
      </c>
      <c r="S46" s="26">
        <f t="shared" si="6"/>
        <v>1</v>
      </c>
      <c r="T46" s="27">
        <f t="shared" si="7"/>
        <v>151</v>
      </c>
    </row>
    <row r="47" spans="1:20" x14ac:dyDescent="0.45">
      <c r="A47" s="24">
        <v>43</v>
      </c>
      <c r="B47" s="26" t="s">
        <v>26</v>
      </c>
      <c r="C47" s="27" t="s">
        <v>42</v>
      </c>
      <c r="D47" s="26" t="s">
        <v>93</v>
      </c>
      <c r="E47" s="27" t="s">
        <v>95</v>
      </c>
      <c r="F47" s="26" t="s">
        <v>95</v>
      </c>
      <c r="G47" s="27" t="s">
        <v>93</v>
      </c>
      <c r="H47" s="27" t="s">
        <v>93</v>
      </c>
      <c r="I47" s="26" t="s">
        <v>115</v>
      </c>
      <c r="J47" s="26">
        <v>460.90086000000002</v>
      </c>
      <c r="K47" s="28">
        <f t="shared" si="1"/>
        <v>0.46090086000000002</v>
      </c>
      <c r="L47" s="27">
        <v>0</v>
      </c>
      <c r="M47" s="26">
        <f t="shared" si="0"/>
        <v>0</v>
      </c>
      <c r="N47" s="27">
        <f t="shared" si="2"/>
        <v>1</v>
      </c>
      <c r="O47" s="26">
        <f t="shared" si="3"/>
        <v>1</v>
      </c>
      <c r="P47" s="27" t="s">
        <v>33</v>
      </c>
      <c r="Q47" s="26" t="str">
        <f t="shared" si="4"/>
        <v>No</v>
      </c>
      <c r="R47" s="27">
        <f t="shared" si="5"/>
        <v>0</v>
      </c>
      <c r="S47" s="26">
        <f t="shared" si="6"/>
        <v>1</v>
      </c>
      <c r="T47" s="27">
        <f t="shared" si="7"/>
        <v>151</v>
      </c>
    </row>
    <row r="48" spans="1:20" x14ac:dyDescent="0.45">
      <c r="A48" s="24">
        <v>44</v>
      </c>
      <c r="B48" s="26" t="s">
        <v>26</v>
      </c>
      <c r="C48" s="27" t="s">
        <v>42</v>
      </c>
      <c r="D48" s="26" t="s">
        <v>93</v>
      </c>
      <c r="E48" s="27" t="s">
        <v>95</v>
      </c>
      <c r="F48" s="26" t="s">
        <v>95</v>
      </c>
      <c r="G48" s="27" t="s">
        <v>93</v>
      </c>
      <c r="H48" s="27" t="s">
        <v>93</v>
      </c>
      <c r="I48" s="26" t="s">
        <v>106</v>
      </c>
      <c r="J48" s="26">
        <v>6669.8024729999997</v>
      </c>
      <c r="K48" s="28">
        <f t="shared" si="1"/>
        <v>6.6698024729999998</v>
      </c>
      <c r="L48" s="27">
        <v>3.6640000000000001</v>
      </c>
      <c r="M48" s="26">
        <f t="shared" si="0"/>
        <v>0.73280000000000001</v>
      </c>
      <c r="N48" s="27">
        <f t="shared" si="2"/>
        <v>1</v>
      </c>
      <c r="O48" s="26">
        <f t="shared" si="3"/>
        <v>0.26719999999999999</v>
      </c>
      <c r="P48" s="27" t="s">
        <v>33</v>
      </c>
      <c r="Q48" s="26" t="str">
        <f t="shared" si="4"/>
        <v>Yes</v>
      </c>
      <c r="R48" s="27">
        <f t="shared" si="5"/>
        <v>109.86832113341357</v>
      </c>
      <c r="S48" s="26">
        <f t="shared" si="6"/>
        <v>1</v>
      </c>
      <c r="T48" s="27">
        <f t="shared" si="7"/>
        <v>80</v>
      </c>
    </row>
    <row r="49" spans="1:20" x14ac:dyDescent="0.45">
      <c r="A49" s="24">
        <v>45</v>
      </c>
      <c r="B49" s="26" t="s">
        <v>26</v>
      </c>
      <c r="C49" s="27" t="s">
        <v>42</v>
      </c>
      <c r="D49" s="26" t="s">
        <v>93</v>
      </c>
      <c r="E49" s="27" t="s">
        <v>95</v>
      </c>
      <c r="F49" s="26" t="s">
        <v>95</v>
      </c>
      <c r="G49" s="27" t="s">
        <v>93</v>
      </c>
      <c r="H49" s="27" t="s">
        <v>93</v>
      </c>
      <c r="I49" s="26" t="s">
        <v>107</v>
      </c>
      <c r="J49" s="26">
        <v>8527.790097000001</v>
      </c>
      <c r="K49" s="28">
        <f t="shared" si="1"/>
        <v>8.5277900970000005</v>
      </c>
      <c r="L49" s="27">
        <v>4.8849999999999998</v>
      </c>
      <c r="M49" s="26">
        <f t="shared" si="0"/>
        <v>0.97699999999999998</v>
      </c>
      <c r="N49" s="27">
        <f t="shared" si="2"/>
        <v>1</v>
      </c>
      <c r="O49" s="26">
        <f t="shared" si="3"/>
        <v>2.300000000000002E-2</v>
      </c>
      <c r="P49" s="27" t="s">
        <v>33</v>
      </c>
      <c r="Q49" s="26" t="str">
        <f t="shared" si="4"/>
        <v>Yes</v>
      </c>
      <c r="R49" s="27">
        <f t="shared" si="5"/>
        <v>114.56660974144987</v>
      </c>
      <c r="S49" s="26">
        <f t="shared" si="6"/>
        <v>1</v>
      </c>
      <c r="T49" s="27">
        <f t="shared" si="7"/>
        <v>79</v>
      </c>
    </row>
    <row r="50" spans="1:20" x14ac:dyDescent="0.45">
      <c r="A50" s="24">
        <v>46</v>
      </c>
      <c r="B50" s="26" t="s">
        <v>26</v>
      </c>
      <c r="C50" s="27" t="s">
        <v>42</v>
      </c>
      <c r="D50" s="26" t="s">
        <v>93</v>
      </c>
      <c r="E50" s="27" t="s">
        <v>95</v>
      </c>
      <c r="F50" s="26" t="s">
        <v>95</v>
      </c>
      <c r="G50" s="27" t="s">
        <v>93</v>
      </c>
      <c r="H50" s="27" t="s">
        <v>93</v>
      </c>
      <c r="I50" s="26" t="s">
        <v>108</v>
      </c>
      <c r="J50" s="26">
        <v>1872.211086</v>
      </c>
      <c r="K50" s="28">
        <f t="shared" si="1"/>
        <v>1.8722110860000001</v>
      </c>
      <c r="L50" s="27">
        <v>0</v>
      </c>
      <c r="M50" s="26">
        <f t="shared" si="0"/>
        <v>0</v>
      </c>
      <c r="N50" s="27">
        <f t="shared" si="2"/>
        <v>1</v>
      </c>
      <c r="O50" s="26">
        <f t="shared" si="3"/>
        <v>1</v>
      </c>
      <c r="P50" s="27" t="s">
        <v>33</v>
      </c>
      <c r="Q50" s="26" t="str">
        <f t="shared" si="4"/>
        <v>No</v>
      </c>
      <c r="R50" s="27">
        <f t="shared" si="5"/>
        <v>0</v>
      </c>
      <c r="S50" s="26">
        <f t="shared" si="6"/>
        <v>1</v>
      </c>
      <c r="T50" s="27">
        <f t="shared" si="7"/>
        <v>151</v>
      </c>
    </row>
    <row r="51" spans="1:20" x14ac:dyDescent="0.45">
      <c r="A51" s="24">
        <v>47</v>
      </c>
      <c r="B51" s="26" t="s">
        <v>26</v>
      </c>
      <c r="C51" s="27" t="s">
        <v>42</v>
      </c>
      <c r="D51" s="26" t="s">
        <v>93</v>
      </c>
      <c r="E51" s="27" t="s">
        <v>95</v>
      </c>
      <c r="F51" s="26" t="s">
        <v>95</v>
      </c>
      <c r="G51" s="27" t="s">
        <v>93</v>
      </c>
      <c r="H51" s="27" t="s">
        <v>93</v>
      </c>
      <c r="I51" s="26" t="s">
        <v>110</v>
      </c>
      <c r="J51" s="26">
        <v>916.02041999999994</v>
      </c>
      <c r="K51" s="28">
        <f t="shared" si="1"/>
        <v>0.91602041999999995</v>
      </c>
      <c r="L51" s="27">
        <v>2.4430000000000001</v>
      </c>
      <c r="M51" s="26">
        <f t="shared" si="0"/>
        <v>0.48860000000000003</v>
      </c>
      <c r="N51" s="27">
        <f t="shared" si="2"/>
        <v>1</v>
      </c>
      <c r="O51" s="26">
        <f t="shared" si="3"/>
        <v>0.51139999999999997</v>
      </c>
      <c r="P51" s="27" t="s">
        <v>33</v>
      </c>
      <c r="Q51" s="26" t="str">
        <f t="shared" si="4"/>
        <v>No</v>
      </c>
      <c r="R51" s="27">
        <f t="shared" si="5"/>
        <v>533.39422280564452</v>
      </c>
      <c r="S51" s="26">
        <f t="shared" si="6"/>
        <v>4</v>
      </c>
      <c r="T51" s="27">
        <f t="shared" si="7"/>
        <v>21</v>
      </c>
    </row>
    <row r="52" spans="1:20" x14ac:dyDescent="0.45">
      <c r="A52" s="24">
        <v>48</v>
      </c>
      <c r="B52" s="26" t="s">
        <v>26</v>
      </c>
      <c r="C52" s="27" t="s">
        <v>42</v>
      </c>
      <c r="D52" s="26" t="s">
        <v>93</v>
      </c>
      <c r="E52" s="27" t="s">
        <v>95</v>
      </c>
      <c r="F52" s="26" t="s">
        <v>95</v>
      </c>
      <c r="G52" s="27" t="s">
        <v>93</v>
      </c>
      <c r="H52" s="27" t="s">
        <v>93</v>
      </c>
      <c r="I52" s="26" t="s">
        <v>111</v>
      </c>
      <c r="J52" s="26">
        <v>220.122389</v>
      </c>
      <c r="K52" s="28">
        <f t="shared" si="1"/>
        <v>0.220122389</v>
      </c>
      <c r="L52" s="27">
        <v>0</v>
      </c>
      <c r="M52" s="26">
        <f t="shared" si="0"/>
        <v>0</v>
      </c>
      <c r="N52" s="27">
        <f t="shared" si="2"/>
        <v>1</v>
      </c>
      <c r="O52" s="26">
        <f t="shared" si="3"/>
        <v>1</v>
      </c>
      <c r="P52" s="27" t="s">
        <v>33</v>
      </c>
      <c r="Q52" s="26" t="str">
        <f t="shared" si="4"/>
        <v>No</v>
      </c>
      <c r="R52" s="27">
        <f t="shared" si="5"/>
        <v>0</v>
      </c>
      <c r="S52" s="26">
        <f t="shared" si="6"/>
        <v>1</v>
      </c>
      <c r="T52" s="27">
        <f t="shared" si="7"/>
        <v>151</v>
      </c>
    </row>
    <row r="53" spans="1:20" x14ac:dyDescent="0.45">
      <c r="A53" s="24">
        <v>49</v>
      </c>
      <c r="B53" s="26" t="s">
        <v>26</v>
      </c>
      <c r="C53" s="27" t="s">
        <v>42</v>
      </c>
      <c r="D53" s="26" t="s">
        <v>93</v>
      </c>
      <c r="E53" s="27" t="s">
        <v>95</v>
      </c>
      <c r="F53" s="26" t="s">
        <v>95</v>
      </c>
      <c r="G53" s="27" t="s">
        <v>93</v>
      </c>
      <c r="H53" s="27" t="s">
        <v>93</v>
      </c>
      <c r="I53" s="26" t="s">
        <v>113</v>
      </c>
      <c r="J53" s="26">
        <v>50.324648000000003</v>
      </c>
      <c r="K53" s="28">
        <f t="shared" si="1"/>
        <v>5.0324648000000007E-2</v>
      </c>
      <c r="L53" s="27">
        <v>0</v>
      </c>
      <c r="M53" s="26">
        <f t="shared" si="0"/>
        <v>0</v>
      </c>
      <c r="N53" s="27">
        <f t="shared" si="2"/>
        <v>1</v>
      </c>
      <c r="O53" s="26">
        <f t="shared" si="3"/>
        <v>1</v>
      </c>
      <c r="P53" s="27" t="s">
        <v>33</v>
      </c>
      <c r="Q53" s="26" t="str">
        <f t="shared" si="4"/>
        <v>No</v>
      </c>
      <c r="R53" s="27">
        <f t="shared" si="5"/>
        <v>0</v>
      </c>
      <c r="S53" s="26">
        <f t="shared" si="6"/>
        <v>1</v>
      </c>
      <c r="T53" s="27">
        <f t="shared" si="7"/>
        <v>151</v>
      </c>
    </row>
    <row r="54" spans="1:20" x14ac:dyDescent="0.45">
      <c r="A54" s="24">
        <v>50</v>
      </c>
      <c r="B54" s="26" t="s">
        <v>26</v>
      </c>
      <c r="C54" s="27" t="s">
        <v>42</v>
      </c>
      <c r="D54" s="26" t="s">
        <v>93</v>
      </c>
      <c r="E54" s="27" t="s">
        <v>95</v>
      </c>
      <c r="F54" s="26" t="s">
        <v>95</v>
      </c>
      <c r="G54" s="27" t="s">
        <v>93</v>
      </c>
      <c r="H54" s="27" t="s">
        <v>93</v>
      </c>
      <c r="I54" s="26" t="s">
        <v>116</v>
      </c>
      <c r="J54" s="26">
        <v>3042.0948969999999</v>
      </c>
      <c r="K54" s="28">
        <f t="shared" si="1"/>
        <v>3.0420948970000001</v>
      </c>
      <c r="L54" s="27">
        <v>0</v>
      </c>
      <c r="M54" s="26">
        <f t="shared" si="0"/>
        <v>0</v>
      </c>
      <c r="N54" s="27">
        <f t="shared" si="2"/>
        <v>1</v>
      </c>
      <c r="O54" s="26">
        <f t="shared" si="3"/>
        <v>1</v>
      </c>
      <c r="P54" s="27" t="s">
        <v>33</v>
      </c>
      <c r="Q54" s="26" t="str">
        <f t="shared" si="4"/>
        <v>No</v>
      </c>
      <c r="R54" s="27">
        <f t="shared" si="5"/>
        <v>0</v>
      </c>
      <c r="S54" s="26">
        <f t="shared" si="6"/>
        <v>1</v>
      </c>
      <c r="T54" s="27">
        <f t="shared" si="7"/>
        <v>151</v>
      </c>
    </row>
    <row r="55" spans="1:20" x14ac:dyDescent="0.45">
      <c r="A55" s="24">
        <v>51</v>
      </c>
      <c r="B55" s="26" t="s">
        <v>26</v>
      </c>
      <c r="C55" s="27" t="s">
        <v>42</v>
      </c>
      <c r="D55" s="26" t="s">
        <v>93</v>
      </c>
      <c r="E55" s="27" t="s">
        <v>95</v>
      </c>
      <c r="F55" s="26" t="s">
        <v>95</v>
      </c>
      <c r="G55" s="27" t="s">
        <v>93</v>
      </c>
      <c r="H55" s="27" t="s">
        <v>93</v>
      </c>
      <c r="I55" s="26" t="s">
        <v>117</v>
      </c>
      <c r="J55" s="26">
        <v>1223.131762</v>
      </c>
      <c r="K55" s="28">
        <f t="shared" si="1"/>
        <v>1.223131762</v>
      </c>
      <c r="L55" s="27">
        <v>1.2210000000000001</v>
      </c>
      <c r="M55" s="26">
        <f t="shared" si="0"/>
        <v>0.24420000000000003</v>
      </c>
      <c r="N55" s="27">
        <f t="shared" si="2"/>
        <v>1</v>
      </c>
      <c r="O55" s="26">
        <f t="shared" si="3"/>
        <v>0.75580000000000003</v>
      </c>
      <c r="P55" s="27" t="s">
        <v>33</v>
      </c>
      <c r="Q55" s="26" t="str">
        <f t="shared" si="4"/>
        <v>No</v>
      </c>
      <c r="R55" s="27">
        <f t="shared" si="5"/>
        <v>199.65142561640064</v>
      </c>
      <c r="S55" s="26">
        <f t="shared" si="6"/>
        <v>2</v>
      </c>
      <c r="T55" s="27">
        <f t="shared" si="7"/>
        <v>53</v>
      </c>
    </row>
    <row r="56" spans="1:20" x14ac:dyDescent="0.45">
      <c r="A56" s="24">
        <v>52</v>
      </c>
      <c r="B56" s="26" t="s">
        <v>26</v>
      </c>
      <c r="C56" s="27" t="s">
        <v>42</v>
      </c>
      <c r="D56" s="26" t="s">
        <v>93</v>
      </c>
      <c r="E56" s="27" t="s">
        <v>95</v>
      </c>
      <c r="F56" s="26" t="s">
        <v>95</v>
      </c>
      <c r="G56" s="27" t="s">
        <v>93</v>
      </c>
      <c r="H56" s="27" t="s">
        <v>93</v>
      </c>
      <c r="I56" s="26" t="s">
        <v>118</v>
      </c>
      <c r="J56" s="26">
        <v>2222.180597</v>
      </c>
      <c r="K56" s="28">
        <f t="shared" si="1"/>
        <v>2.2221805969999999</v>
      </c>
      <c r="L56" s="27">
        <v>0</v>
      </c>
      <c r="M56" s="26">
        <f t="shared" si="0"/>
        <v>0</v>
      </c>
      <c r="N56" s="27">
        <f t="shared" si="2"/>
        <v>1</v>
      </c>
      <c r="O56" s="26">
        <f t="shared" si="3"/>
        <v>1</v>
      </c>
      <c r="P56" s="27" t="s">
        <v>33</v>
      </c>
      <c r="Q56" s="26" t="str">
        <f t="shared" si="4"/>
        <v>No</v>
      </c>
      <c r="R56" s="27">
        <f t="shared" si="5"/>
        <v>0</v>
      </c>
      <c r="S56" s="26">
        <f t="shared" si="6"/>
        <v>1</v>
      </c>
      <c r="T56" s="27">
        <f t="shared" si="7"/>
        <v>151</v>
      </c>
    </row>
    <row r="57" spans="1:20" x14ac:dyDescent="0.45">
      <c r="A57" s="24">
        <v>53</v>
      </c>
      <c r="B57" s="26" t="s">
        <v>26</v>
      </c>
      <c r="C57" s="27" t="s">
        <v>42</v>
      </c>
      <c r="D57" s="26" t="s">
        <v>93</v>
      </c>
      <c r="E57" s="27" t="s">
        <v>96</v>
      </c>
      <c r="F57" s="26" t="s">
        <v>96</v>
      </c>
      <c r="G57" s="27" t="s">
        <v>93</v>
      </c>
      <c r="H57" s="27" t="s">
        <v>93</v>
      </c>
      <c r="I57" s="26" t="s">
        <v>106</v>
      </c>
      <c r="J57" s="26">
        <v>4497.0823540000001</v>
      </c>
      <c r="K57" s="28">
        <f t="shared" si="1"/>
        <v>4.4970823539999998</v>
      </c>
      <c r="L57" s="27">
        <v>0</v>
      </c>
      <c r="M57" s="26">
        <f t="shared" si="0"/>
        <v>0</v>
      </c>
      <c r="N57" s="27">
        <f t="shared" si="2"/>
        <v>1</v>
      </c>
      <c r="O57" s="26">
        <f t="shared" si="3"/>
        <v>1</v>
      </c>
      <c r="P57" s="27" t="s">
        <v>33</v>
      </c>
      <c r="Q57" s="26" t="str">
        <f t="shared" si="4"/>
        <v>No</v>
      </c>
      <c r="R57" s="27">
        <f t="shared" si="5"/>
        <v>0</v>
      </c>
      <c r="S57" s="26">
        <f t="shared" si="6"/>
        <v>1</v>
      </c>
      <c r="T57" s="27">
        <f t="shared" si="7"/>
        <v>151</v>
      </c>
    </row>
    <row r="58" spans="1:20" x14ac:dyDescent="0.45">
      <c r="A58" s="24">
        <v>54</v>
      </c>
      <c r="B58" s="26" t="s">
        <v>26</v>
      </c>
      <c r="C58" s="27" t="s">
        <v>42</v>
      </c>
      <c r="D58" s="26" t="s">
        <v>93</v>
      </c>
      <c r="E58" s="27" t="s">
        <v>96</v>
      </c>
      <c r="F58" s="26" t="s">
        <v>96</v>
      </c>
      <c r="G58" s="27" t="s">
        <v>93</v>
      </c>
      <c r="H58" s="27" t="s">
        <v>93</v>
      </c>
      <c r="I58" s="26" t="s">
        <v>108</v>
      </c>
      <c r="J58" s="26">
        <v>1030.0257939999999</v>
      </c>
      <c r="K58" s="28">
        <f t="shared" si="1"/>
        <v>1.0300257939999999</v>
      </c>
      <c r="L58" s="27">
        <v>0</v>
      </c>
      <c r="M58" s="26">
        <f t="shared" si="0"/>
        <v>0</v>
      </c>
      <c r="N58" s="27">
        <f t="shared" si="2"/>
        <v>1</v>
      </c>
      <c r="O58" s="26">
        <f t="shared" si="3"/>
        <v>1</v>
      </c>
      <c r="P58" s="27" t="s">
        <v>33</v>
      </c>
      <c r="Q58" s="26" t="str">
        <f t="shared" si="4"/>
        <v>No</v>
      </c>
      <c r="R58" s="27">
        <f t="shared" si="5"/>
        <v>0</v>
      </c>
      <c r="S58" s="26">
        <f t="shared" si="6"/>
        <v>1</v>
      </c>
      <c r="T58" s="27">
        <f t="shared" si="7"/>
        <v>151</v>
      </c>
    </row>
    <row r="59" spans="1:20" x14ac:dyDescent="0.45">
      <c r="A59" s="24">
        <v>55</v>
      </c>
      <c r="B59" s="26" t="s">
        <v>26</v>
      </c>
      <c r="C59" s="27" t="s">
        <v>42</v>
      </c>
      <c r="D59" s="26" t="s">
        <v>93</v>
      </c>
      <c r="E59" s="27" t="s">
        <v>96</v>
      </c>
      <c r="F59" s="26" t="s">
        <v>96</v>
      </c>
      <c r="G59" s="27" t="s">
        <v>93</v>
      </c>
      <c r="H59" s="27" t="s">
        <v>93</v>
      </c>
      <c r="I59" s="26" t="s">
        <v>110</v>
      </c>
      <c r="J59" s="26">
        <v>13794.480474</v>
      </c>
      <c r="K59" s="28">
        <f t="shared" si="1"/>
        <v>13.794480474</v>
      </c>
      <c r="L59" s="27">
        <v>1.2210000000000001</v>
      </c>
      <c r="M59" s="26">
        <f t="shared" si="0"/>
        <v>0.24420000000000003</v>
      </c>
      <c r="N59" s="27">
        <f t="shared" si="2"/>
        <v>1</v>
      </c>
      <c r="O59" s="26">
        <f t="shared" si="3"/>
        <v>0.75580000000000003</v>
      </c>
      <c r="P59" s="27" t="s">
        <v>33</v>
      </c>
      <c r="Q59" s="26" t="str">
        <f t="shared" si="4"/>
        <v>No</v>
      </c>
      <c r="R59" s="27">
        <f t="shared" si="5"/>
        <v>17.702732658926234</v>
      </c>
      <c r="S59" s="26">
        <f t="shared" si="6"/>
        <v>1</v>
      </c>
      <c r="T59" s="27">
        <f t="shared" si="7"/>
        <v>141</v>
      </c>
    </row>
    <row r="60" spans="1:20" x14ac:dyDescent="0.45">
      <c r="A60" s="24">
        <v>56</v>
      </c>
      <c r="B60" s="26" t="s">
        <v>26</v>
      </c>
      <c r="C60" s="27" t="s">
        <v>42</v>
      </c>
      <c r="D60" s="26" t="s">
        <v>93</v>
      </c>
      <c r="E60" s="27" t="s">
        <v>96</v>
      </c>
      <c r="F60" s="26" t="s">
        <v>96</v>
      </c>
      <c r="G60" s="27" t="s">
        <v>93</v>
      </c>
      <c r="H60" s="27" t="s">
        <v>93</v>
      </c>
      <c r="I60" s="26" t="s">
        <v>119</v>
      </c>
      <c r="J60" s="26">
        <v>713.045029</v>
      </c>
      <c r="K60" s="28">
        <f t="shared" si="1"/>
        <v>0.713045029</v>
      </c>
      <c r="L60" s="27">
        <v>0</v>
      </c>
      <c r="M60" s="26">
        <f t="shared" si="0"/>
        <v>0</v>
      </c>
      <c r="N60" s="27">
        <f t="shared" si="2"/>
        <v>1</v>
      </c>
      <c r="O60" s="26">
        <f t="shared" si="3"/>
        <v>1</v>
      </c>
      <c r="P60" s="27" t="s">
        <v>33</v>
      </c>
      <c r="Q60" s="26" t="str">
        <f t="shared" si="4"/>
        <v>No</v>
      </c>
      <c r="R60" s="27">
        <f t="shared" si="5"/>
        <v>0</v>
      </c>
      <c r="S60" s="26">
        <f t="shared" si="6"/>
        <v>1</v>
      </c>
      <c r="T60" s="27">
        <f t="shared" si="7"/>
        <v>151</v>
      </c>
    </row>
    <row r="61" spans="1:20" x14ac:dyDescent="0.45">
      <c r="A61" s="24">
        <v>57</v>
      </c>
      <c r="B61" s="26" t="s">
        <v>26</v>
      </c>
      <c r="C61" s="27" t="s">
        <v>42</v>
      </c>
      <c r="D61" s="26" t="s">
        <v>93</v>
      </c>
      <c r="E61" s="27" t="s">
        <v>96</v>
      </c>
      <c r="F61" s="26" t="s">
        <v>96</v>
      </c>
      <c r="G61" s="27" t="s">
        <v>93</v>
      </c>
      <c r="H61" s="27" t="s">
        <v>93</v>
      </c>
      <c r="I61" s="26" t="s">
        <v>112</v>
      </c>
      <c r="J61" s="26">
        <v>5738.2126390000003</v>
      </c>
      <c r="K61" s="28">
        <f t="shared" si="1"/>
        <v>5.7382126390000003</v>
      </c>
      <c r="L61" s="27">
        <v>0</v>
      </c>
      <c r="M61" s="26">
        <f t="shared" si="0"/>
        <v>0</v>
      </c>
      <c r="N61" s="27">
        <f t="shared" si="2"/>
        <v>1</v>
      </c>
      <c r="O61" s="26">
        <f t="shared" si="3"/>
        <v>1</v>
      </c>
      <c r="P61" s="27" t="s">
        <v>33</v>
      </c>
      <c r="Q61" s="26" t="str">
        <f t="shared" si="4"/>
        <v>No</v>
      </c>
      <c r="R61" s="27">
        <f t="shared" si="5"/>
        <v>0</v>
      </c>
      <c r="S61" s="26">
        <f t="shared" si="6"/>
        <v>1</v>
      </c>
      <c r="T61" s="27">
        <f t="shared" si="7"/>
        <v>151</v>
      </c>
    </row>
    <row r="62" spans="1:20" x14ac:dyDescent="0.45">
      <c r="A62" s="24">
        <v>58</v>
      </c>
      <c r="B62" s="26" t="s">
        <v>26</v>
      </c>
      <c r="C62" s="27" t="s">
        <v>42</v>
      </c>
      <c r="D62" s="26" t="s">
        <v>93</v>
      </c>
      <c r="E62" s="27" t="s">
        <v>96</v>
      </c>
      <c r="F62" s="26" t="s">
        <v>96</v>
      </c>
      <c r="G62" s="27" t="s">
        <v>93</v>
      </c>
      <c r="H62" s="27" t="s">
        <v>93</v>
      </c>
      <c r="I62" s="26" t="s">
        <v>120</v>
      </c>
      <c r="J62" s="26">
        <v>285.25705499999998</v>
      </c>
      <c r="K62" s="28">
        <f t="shared" si="1"/>
        <v>0.28525705499999998</v>
      </c>
      <c r="L62" s="27">
        <v>0</v>
      </c>
      <c r="M62" s="26">
        <f t="shared" si="0"/>
        <v>0</v>
      </c>
      <c r="N62" s="27">
        <f t="shared" si="2"/>
        <v>1</v>
      </c>
      <c r="O62" s="26">
        <f t="shared" si="3"/>
        <v>1</v>
      </c>
      <c r="P62" s="27" t="s">
        <v>33</v>
      </c>
      <c r="Q62" s="26" t="str">
        <f t="shared" si="4"/>
        <v>No</v>
      </c>
      <c r="R62" s="27">
        <f t="shared" si="5"/>
        <v>0</v>
      </c>
      <c r="S62" s="26">
        <f t="shared" si="6"/>
        <v>1</v>
      </c>
      <c r="T62" s="27">
        <f t="shared" si="7"/>
        <v>151</v>
      </c>
    </row>
    <row r="63" spans="1:20" x14ac:dyDescent="0.45">
      <c r="A63" s="24">
        <v>59</v>
      </c>
      <c r="B63" s="26" t="s">
        <v>26</v>
      </c>
      <c r="C63" s="27" t="s">
        <v>42</v>
      </c>
      <c r="D63" s="26" t="s">
        <v>93</v>
      </c>
      <c r="E63" s="27" t="s">
        <v>96</v>
      </c>
      <c r="F63" s="26" t="s">
        <v>96</v>
      </c>
      <c r="G63" s="27" t="s">
        <v>93</v>
      </c>
      <c r="H63" s="27" t="s">
        <v>93</v>
      </c>
      <c r="I63" s="26" t="s">
        <v>113</v>
      </c>
      <c r="J63" s="26">
        <v>4441.1766779999998</v>
      </c>
      <c r="K63" s="28">
        <f t="shared" si="1"/>
        <v>4.4411766779999997</v>
      </c>
      <c r="L63" s="27">
        <v>0</v>
      </c>
      <c r="M63" s="26">
        <f t="shared" si="0"/>
        <v>0</v>
      </c>
      <c r="N63" s="27">
        <f t="shared" si="2"/>
        <v>1</v>
      </c>
      <c r="O63" s="26">
        <f t="shared" si="3"/>
        <v>1</v>
      </c>
      <c r="P63" s="27" t="s">
        <v>33</v>
      </c>
      <c r="Q63" s="26" t="str">
        <f t="shared" si="4"/>
        <v>No</v>
      </c>
      <c r="R63" s="27">
        <f t="shared" si="5"/>
        <v>0</v>
      </c>
      <c r="S63" s="26">
        <f t="shared" si="6"/>
        <v>1</v>
      </c>
      <c r="T63" s="27">
        <f t="shared" si="7"/>
        <v>151</v>
      </c>
    </row>
    <row r="64" spans="1:20" x14ac:dyDescent="0.45">
      <c r="A64" s="24">
        <v>60</v>
      </c>
      <c r="B64" s="26" t="s">
        <v>45</v>
      </c>
      <c r="C64" s="27" t="s">
        <v>70</v>
      </c>
      <c r="D64" s="26" t="s">
        <v>93</v>
      </c>
      <c r="E64" s="27" t="s">
        <v>94</v>
      </c>
      <c r="F64" s="26" t="s">
        <v>97</v>
      </c>
      <c r="G64" s="27" t="s">
        <v>93</v>
      </c>
      <c r="H64" s="27" t="s">
        <v>93</v>
      </c>
      <c r="I64" s="26" t="s">
        <v>93</v>
      </c>
      <c r="J64" s="26">
        <v>902.25409500000001</v>
      </c>
      <c r="K64" s="28">
        <f t="shared" si="1"/>
        <v>0.90225409499999998</v>
      </c>
      <c r="L64" s="27">
        <v>6.1070000000000002</v>
      </c>
      <c r="M64" s="26">
        <f t="shared" si="0"/>
        <v>1.2214</v>
      </c>
      <c r="N64" s="27">
        <f t="shared" si="2"/>
        <v>2.5</v>
      </c>
      <c r="O64" s="26">
        <f t="shared" si="3"/>
        <v>0.51144000000000001</v>
      </c>
      <c r="P64" s="27" t="s">
        <v>33</v>
      </c>
      <c r="Q64" s="26" t="str">
        <f t="shared" si="4"/>
        <v>No</v>
      </c>
      <c r="R64" s="27">
        <f t="shared" si="5"/>
        <v>1353.720650057011</v>
      </c>
      <c r="S64" s="26">
        <f t="shared" si="6"/>
        <v>5</v>
      </c>
      <c r="T64" s="27">
        <f t="shared" si="7"/>
        <v>11</v>
      </c>
    </row>
    <row r="65" spans="1:20" x14ac:dyDescent="0.45">
      <c r="A65" s="24">
        <v>61</v>
      </c>
      <c r="B65" s="26" t="s">
        <v>45</v>
      </c>
      <c r="C65" s="27" t="s">
        <v>70</v>
      </c>
      <c r="D65" s="26" t="s">
        <v>93</v>
      </c>
      <c r="E65" s="27" t="s">
        <v>94</v>
      </c>
      <c r="F65" s="26" t="s">
        <v>98</v>
      </c>
      <c r="G65" s="27" t="s">
        <v>93</v>
      </c>
      <c r="H65" s="27" t="s">
        <v>93</v>
      </c>
      <c r="I65" s="26" t="s">
        <v>93</v>
      </c>
      <c r="J65" s="26">
        <v>21114.725889000001</v>
      </c>
      <c r="K65" s="28">
        <f t="shared" si="1"/>
        <v>21.114725889000002</v>
      </c>
      <c r="L65" s="27">
        <v>10.327</v>
      </c>
      <c r="M65" s="26">
        <f t="shared" si="0"/>
        <v>2.0653999999999999</v>
      </c>
      <c r="N65" s="27">
        <f t="shared" si="2"/>
        <v>2.5</v>
      </c>
      <c r="O65" s="26">
        <f t="shared" si="3"/>
        <v>0.17383999999999999</v>
      </c>
      <c r="P65" s="27" t="s">
        <v>33</v>
      </c>
      <c r="Q65" s="26" t="str">
        <f t="shared" si="4"/>
        <v>Yes</v>
      </c>
      <c r="R65" s="27">
        <f t="shared" si="5"/>
        <v>97.817987827916696</v>
      </c>
      <c r="S65" s="26">
        <f t="shared" si="6"/>
        <v>1</v>
      </c>
      <c r="T65" s="27">
        <f t="shared" si="7"/>
        <v>85</v>
      </c>
    </row>
    <row r="66" spans="1:20" x14ac:dyDescent="0.45">
      <c r="A66" s="24">
        <v>62</v>
      </c>
      <c r="B66" s="26" t="s">
        <v>45</v>
      </c>
      <c r="C66" s="27" t="s">
        <v>70</v>
      </c>
      <c r="D66" s="26" t="s">
        <v>93</v>
      </c>
      <c r="E66" s="27" t="s">
        <v>94</v>
      </c>
      <c r="F66" s="26" t="s">
        <v>100</v>
      </c>
      <c r="G66" s="27" t="s">
        <v>93</v>
      </c>
      <c r="H66" s="27" t="s">
        <v>93</v>
      </c>
      <c r="I66" s="26" t="s">
        <v>93</v>
      </c>
      <c r="J66" s="26">
        <v>12193.290666000001</v>
      </c>
      <c r="K66" s="28">
        <f t="shared" si="1"/>
        <v>12.193290666000001</v>
      </c>
      <c r="L66" s="27">
        <v>4.2210000000000001</v>
      </c>
      <c r="M66" s="26">
        <f t="shared" si="0"/>
        <v>0.84420000000000006</v>
      </c>
      <c r="N66" s="27">
        <f t="shared" si="2"/>
        <v>2.5</v>
      </c>
      <c r="O66" s="26">
        <f t="shared" si="3"/>
        <v>0.66232000000000002</v>
      </c>
      <c r="P66" s="27" t="s">
        <v>33</v>
      </c>
      <c r="Q66" s="26" t="str">
        <f t="shared" si="4"/>
        <v>No</v>
      </c>
      <c r="R66" s="27">
        <f t="shared" si="5"/>
        <v>69.234796670105069</v>
      </c>
      <c r="S66" s="26">
        <f t="shared" si="6"/>
        <v>1</v>
      </c>
      <c r="T66" s="27">
        <f t="shared" si="7"/>
        <v>98</v>
      </c>
    </row>
    <row r="67" spans="1:20" x14ac:dyDescent="0.45">
      <c r="A67" s="24">
        <v>63</v>
      </c>
      <c r="B67" s="26" t="s">
        <v>45</v>
      </c>
      <c r="C67" s="27" t="s">
        <v>70</v>
      </c>
      <c r="D67" s="26" t="s">
        <v>93</v>
      </c>
      <c r="E67" s="27" t="s">
        <v>94</v>
      </c>
      <c r="F67" s="26" t="s">
        <v>99</v>
      </c>
      <c r="G67" s="27" t="s">
        <v>93</v>
      </c>
      <c r="H67" s="27" t="s">
        <v>93</v>
      </c>
      <c r="I67" s="26" t="s">
        <v>93</v>
      </c>
      <c r="J67" s="26">
        <v>37278.621901999999</v>
      </c>
      <c r="K67" s="28">
        <f t="shared" si="1"/>
        <v>37.278621901999998</v>
      </c>
      <c r="L67" s="27">
        <v>46.645000000000003</v>
      </c>
      <c r="M67" s="26">
        <f t="shared" si="0"/>
        <v>9.3290000000000006</v>
      </c>
      <c r="N67" s="27">
        <f t="shared" si="2"/>
        <v>2.5</v>
      </c>
      <c r="O67" s="26">
        <f t="shared" si="3"/>
        <v>-2.7316000000000003</v>
      </c>
      <c r="P67" s="27" t="s">
        <v>33</v>
      </c>
      <c r="Q67" s="26" t="str">
        <f t="shared" si="4"/>
        <v>No</v>
      </c>
      <c r="R67" s="27">
        <f t="shared" si="5"/>
        <v>250.25066711222763</v>
      </c>
      <c r="S67" s="26">
        <f t="shared" si="6"/>
        <v>3</v>
      </c>
      <c r="T67" s="27">
        <f t="shared" si="7"/>
        <v>43</v>
      </c>
    </row>
    <row r="68" spans="1:20" x14ac:dyDescent="0.45">
      <c r="A68" s="24">
        <v>64</v>
      </c>
      <c r="B68" s="26" t="s">
        <v>45</v>
      </c>
      <c r="C68" s="27" t="s">
        <v>70</v>
      </c>
      <c r="D68" s="26" t="s">
        <v>93</v>
      </c>
      <c r="E68" s="27" t="s">
        <v>95</v>
      </c>
      <c r="F68" s="26" t="s">
        <v>95</v>
      </c>
      <c r="G68" s="27" t="s">
        <v>93</v>
      </c>
      <c r="H68" s="27" t="s">
        <v>93</v>
      </c>
      <c r="I68" s="26" t="s">
        <v>121</v>
      </c>
      <c r="J68" s="26">
        <v>22.313925999999999</v>
      </c>
      <c r="K68" s="28">
        <f t="shared" si="1"/>
        <v>2.2313925999999998E-2</v>
      </c>
      <c r="L68" s="27">
        <v>0</v>
      </c>
      <c r="M68" s="26">
        <f t="shared" si="0"/>
        <v>0</v>
      </c>
      <c r="N68" s="27">
        <f t="shared" si="2"/>
        <v>1</v>
      </c>
      <c r="O68" s="26">
        <f t="shared" si="3"/>
        <v>1</v>
      </c>
      <c r="P68" s="27" t="s">
        <v>33</v>
      </c>
      <c r="Q68" s="26" t="str">
        <f t="shared" si="4"/>
        <v>No</v>
      </c>
      <c r="R68" s="27">
        <f t="shared" si="5"/>
        <v>0</v>
      </c>
      <c r="S68" s="26">
        <f t="shared" si="6"/>
        <v>1</v>
      </c>
      <c r="T68" s="27">
        <f t="shared" si="7"/>
        <v>151</v>
      </c>
    </row>
    <row r="69" spans="1:20" x14ac:dyDescent="0.45">
      <c r="A69" s="24">
        <v>65</v>
      </c>
      <c r="B69" s="26" t="s">
        <v>45</v>
      </c>
      <c r="C69" s="27" t="s">
        <v>70</v>
      </c>
      <c r="D69" s="26" t="s">
        <v>93</v>
      </c>
      <c r="E69" s="27" t="s">
        <v>95</v>
      </c>
      <c r="F69" s="26" t="s">
        <v>95</v>
      </c>
      <c r="G69" s="27" t="s">
        <v>93</v>
      </c>
      <c r="H69" s="27" t="s">
        <v>93</v>
      </c>
      <c r="I69" s="26" t="s">
        <v>110</v>
      </c>
      <c r="J69" s="26">
        <v>4342.9814019999994</v>
      </c>
      <c r="K69" s="28">
        <f t="shared" si="1"/>
        <v>4.3429814019999995</v>
      </c>
      <c r="L69" s="27">
        <v>0</v>
      </c>
      <c r="M69" s="26">
        <f t="shared" ref="M69:M132" si="8">L69/5</f>
        <v>0</v>
      </c>
      <c r="N69" s="27">
        <f t="shared" si="2"/>
        <v>1</v>
      </c>
      <c r="O69" s="26">
        <f t="shared" si="3"/>
        <v>1</v>
      </c>
      <c r="P69" s="27" t="s">
        <v>33</v>
      </c>
      <c r="Q69" s="26" t="str">
        <f t="shared" si="4"/>
        <v>No</v>
      </c>
      <c r="R69" s="27">
        <f t="shared" si="5"/>
        <v>0</v>
      </c>
      <c r="S69" s="26">
        <f t="shared" si="6"/>
        <v>1</v>
      </c>
      <c r="T69" s="27">
        <f t="shared" si="7"/>
        <v>151</v>
      </c>
    </row>
    <row r="70" spans="1:20" x14ac:dyDescent="0.45">
      <c r="A70" s="24">
        <v>66</v>
      </c>
      <c r="B70" s="26" t="s">
        <v>45</v>
      </c>
      <c r="C70" s="27" t="s">
        <v>70</v>
      </c>
      <c r="D70" s="26" t="s">
        <v>93</v>
      </c>
      <c r="E70" s="27" t="s">
        <v>95</v>
      </c>
      <c r="F70" s="26" t="s">
        <v>95</v>
      </c>
      <c r="G70" s="27" t="s">
        <v>93</v>
      </c>
      <c r="H70" s="27" t="s">
        <v>93</v>
      </c>
      <c r="I70" s="26" t="s">
        <v>122</v>
      </c>
      <c r="J70" s="26">
        <v>448.700558</v>
      </c>
      <c r="K70" s="28">
        <f t="shared" ref="K70:K133" si="9">J70/1000</f>
        <v>0.44870055800000003</v>
      </c>
      <c r="L70" s="27">
        <v>0</v>
      </c>
      <c r="M70" s="26">
        <f t="shared" si="8"/>
        <v>0</v>
      </c>
      <c r="N70" s="27">
        <f t="shared" ref="N70:N133" si="10">IF(E70="&lt;=320mm",2.5,1)</f>
        <v>1</v>
      </c>
      <c r="O70" s="26">
        <f t="shared" ref="O70:O133" si="11">1-(M70/N70)</f>
        <v>1</v>
      </c>
      <c r="P70" s="27" t="s">
        <v>33</v>
      </c>
      <c r="Q70" s="26" t="str">
        <f t="shared" ref="Q70:Q133" si="12">IF(AND(O70&lt;0.5,O70&gt;-0.5),"Yes","No")</f>
        <v>No</v>
      </c>
      <c r="R70" s="27">
        <f t="shared" ref="R70:R133" si="13">M70/(K70/1000)</f>
        <v>0</v>
      </c>
      <c r="S70" s="26">
        <f t="shared" ref="S70:S133" si="14">IF(R70&lt;=125,1,IF(R70&lt;250,2,IF(R70&lt;500,3,IF(R70&lt;1000,4,5))))</f>
        <v>1</v>
      </c>
      <c r="T70" s="27">
        <f t="shared" ref="T70:T133" si="15">RANK(R70,R$5:R$462)</f>
        <v>151</v>
      </c>
    </row>
    <row r="71" spans="1:20" x14ac:dyDescent="0.45">
      <c r="A71" s="24">
        <v>67</v>
      </c>
      <c r="B71" s="26" t="s">
        <v>45</v>
      </c>
      <c r="C71" s="27" t="s">
        <v>70</v>
      </c>
      <c r="D71" s="26" t="s">
        <v>93</v>
      </c>
      <c r="E71" s="27" t="s">
        <v>95</v>
      </c>
      <c r="F71" s="26" t="s">
        <v>95</v>
      </c>
      <c r="G71" s="27" t="s">
        <v>93</v>
      </c>
      <c r="H71" s="27" t="s">
        <v>93</v>
      </c>
      <c r="I71" s="26" t="s">
        <v>123</v>
      </c>
      <c r="J71" s="26">
        <v>11.393575</v>
      </c>
      <c r="K71" s="28">
        <f t="shared" si="9"/>
        <v>1.1393575E-2</v>
      </c>
      <c r="L71" s="27">
        <v>0</v>
      </c>
      <c r="M71" s="26">
        <f t="shared" si="8"/>
        <v>0</v>
      </c>
      <c r="N71" s="27">
        <f t="shared" si="10"/>
        <v>1</v>
      </c>
      <c r="O71" s="26">
        <f t="shared" si="11"/>
        <v>1</v>
      </c>
      <c r="P71" s="27" t="s">
        <v>33</v>
      </c>
      <c r="Q71" s="26" t="str">
        <f t="shared" si="12"/>
        <v>No</v>
      </c>
      <c r="R71" s="27">
        <f t="shared" si="13"/>
        <v>0</v>
      </c>
      <c r="S71" s="26">
        <f t="shared" si="14"/>
        <v>1</v>
      </c>
      <c r="T71" s="27">
        <f t="shared" si="15"/>
        <v>151</v>
      </c>
    </row>
    <row r="72" spans="1:20" x14ac:dyDescent="0.45">
      <c r="A72" s="24">
        <v>68</v>
      </c>
      <c r="B72" s="26" t="s">
        <v>45</v>
      </c>
      <c r="C72" s="27" t="s">
        <v>70</v>
      </c>
      <c r="D72" s="26" t="s">
        <v>93</v>
      </c>
      <c r="E72" s="27" t="s">
        <v>95</v>
      </c>
      <c r="F72" s="26" t="s">
        <v>95</v>
      </c>
      <c r="G72" s="27" t="s">
        <v>93</v>
      </c>
      <c r="H72" s="27" t="s">
        <v>93</v>
      </c>
      <c r="I72" s="26" t="s">
        <v>124</v>
      </c>
      <c r="J72" s="26">
        <v>1061.115708</v>
      </c>
      <c r="K72" s="28">
        <f t="shared" si="9"/>
        <v>1.061115708</v>
      </c>
      <c r="L72" s="27">
        <v>0</v>
      </c>
      <c r="M72" s="26">
        <f t="shared" si="8"/>
        <v>0</v>
      </c>
      <c r="N72" s="27">
        <f t="shared" si="10"/>
        <v>1</v>
      </c>
      <c r="O72" s="26">
        <f t="shared" si="11"/>
        <v>1</v>
      </c>
      <c r="P72" s="27" t="s">
        <v>33</v>
      </c>
      <c r="Q72" s="26" t="str">
        <f t="shared" si="12"/>
        <v>No</v>
      </c>
      <c r="R72" s="27">
        <f t="shared" si="13"/>
        <v>0</v>
      </c>
      <c r="S72" s="26">
        <f t="shared" si="14"/>
        <v>1</v>
      </c>
      <c r="T72" s="27">
        <f t="shared" si="15"/>
        <v>151</v>
      </c>
    </row>
    <row r="73" spans="1:20" x14ac:dyDescent="0.45">
      <c r="A73" s="24">
        <v>69</v>
      </c>
      <c r="B73" s="26" t="s">
        <v>45</v>
      </c>
      <c r="C73" s="27" t="s">
        <v>70</v>
      </c>
      <c r="D73" s="26" t="s">
        <v>93</v>
      </c>
      <c r="E73" s="27" t="s">
        <v>95</v>
      </c>
      <c r="F73" s="26" t="s">
        <v>95</v>
      </c>
      <c r="G73" s="27" t="s">
        <v>93</v>
      </c>
      <c r="H73" s="27" t="s">
        <v>93</v>
      </c>
      <c r="I73" s="26" t="s">
        <v>114</v>
      </c>
      <c r="J73" s="26">
        <v>11.589305</v>
      </c>
      <c r="K73" s="28">
        <f t="shared" si="9"/>
        <v>1.1589304999999999E-2</v>
      </c>
      <c r="L73" s="27">
        <v>0</v>
      </c>
      <c r="M73" s="26">
        <f t="shared" si="8"/>
        <v>0</v>
      </c>
      <c r="N73" s="27">
        <f t="shared" si="10"/>
        <v>1</v>
      </c>
      <c r="O73" s="26">
        <f t="shared" si="11"/>
        <v>1</v>
      </c>
      <c r="P73" s="27" t="s">
        <v>33</v>
      </c>
      <c r="Q73" s="26" t="str">
        <f t="shared" si="12"/>
        <v>No</v>
      </c>
      <c r="R73" s="27">
        <f t="shared" si="13"/>
        <v>0</v>
      </c>
      <c r="S73" s="26">
        <f t="shared" si="14"/>
        <v>1</v>
      </c>
      <c r="T73" s="27">
        <f t="shared" si="15"/>
        <v>151</v>
      </c>
    </row>
    <row r="74" spans="1:20" x14ac:dyDescent="0.45">
      <c r="A74" s="24">
        <v>70</v>
      </c>
      <c r="B74" s="26" t="s">
        <v>45</v>
      </c>
      <c r="C74" s="27" t="s">
        <v>70</v>
      </c>
      <c r="D74" s="26" t="s">
        <v>93</v>
      </c>
      <c r="E74" s="27" t="s">
        <v>95</v>
      </c>
      <c r="F74" s="26" t="s">
        <v>95</v>
      </c>
      <c r="G74" s="27" t="s">
        <v>93</v>
      </c>
      <c r="H74" s="27" t="s">
        <v>93</v>
      </c>
      <c r="I74" s="26" t="s">
        <v>125</v>
      </c>
      <c r="J74" s="26">
        <v>5071.7902859999986</v>
      </c>
      <c r="K74" s="28">
        <f t="shared" si="9"/>
        <v>5.0717902859999988</v>
      </c>
      <c r="L74" s="27">
        <v>0</v>
      </c>
      <c r="M74" s="26">
        <f t="shared" si="8"/>
        <v>0</v>
      </c>
      <c r="N74" s="27">
        <f t="shared" si="10"/>
        <v>1</v>
      </c>
      <c r="O74" s="26">
        <f t="shared" si="11"/>
        <v>1</v>
      </c>
      <c r="P74" s="27" t="s">
        <v>33</v>
      </c>
      <c r="Q74" s="26" t="str">
        <f t="shared" si="12"/>
        <v>No</v>
      </c>
      <c r="R74" s="27">
        <f t="shared" si="13"/>
        <v>0</v>
      </c>
      <c r="S74" s="26">
        <f t="shared" si="14"/>
        <v>1</v>
      </c>
      <c r="T74" s="27">
        <f t="shared" si="15"/>
        <v>151</v>
      </c>
    </row>
    <row r="75" spans="1:20" x14ac:dyDescent="0.45">
      <c r="A75" s="24">
        <v>71</v>
      </c>
      <c r="B75" s="26" t="s">
        <v>45</v>
      </c>
      <c r="C75" s="27" t="s">
        <v>70</v>
      </c>
      <c r="D75" s="26" t="s">
        <v>93</v>
      </c>
      <c r="E75" s="27" t="s">
        <v>95</v>
      </c>
      <c r="F75" s="26" t="s">
        <v>95</v>
      </c>
      <c r="G75" s="27" t="s">
        <v>93</v>
      </c>
      <c r="H75" s="27" t="s">
        <v>93</v>
      </c>
      <c r="I75" s="26" t="s">
        <v>126</v>
      </c>
      <c r="J75" s="26">
        <v>789.05560400000002</v>
      </c>
      <c r="K75" s="28">
        <f t="shared" si="9"/>
        <v>0.78905560399999997</v>
      </c>
      <c r="L75" s="27">
        <v>1</v>
      </c>
      <c r="M75" s="26">
        <f t="shared" si="8"/>
        <v>0.2</v>
      </c>
      <c r="N75" s="27">
        <f t="shared" si="10"/>
        <v>1</v>
      </c>
      <c r="O75" s="26">
        <f t="shared" si="11"/>
        <v>0.8</v>
      </c>
      <c r="P75" s="27" t="s">
        <v>33</v>
      </c>
      <c r="Q75" s="26" t="str">
        <f t="shared" si="12"/>
        <v>No</v>
      </c>
      <c r="R75" s="27">
        <f t="shared" si="13"/>
        <v>253.4675617106447</v>
      </c>
      <c r="S75" s="26">
        <f t="shared" si="14"/>
        <v>3</v>
      </c>
      <c r="T75" s="27">
        <f t="shared" si="15"/>
        <v>41</v>
      </c>
    </row>
    <row r="76" spans="1:20" x14ac:dyDescent="0.45">
      <c r="A76" s="24">
        <v>72</v>
      </c>
      <c r="B76" s="26" t="s">
        <v>45</v>
      </c>
      <c r="C76" s="27" t="s">
        <v>70</v>
      </c>
      <c r="D76" s="26" t="s">
        <v>93</v>
      </c>
      <c r="E76" s="27" t="s">
        <v>95</v>
      </c>
      <c r="F76" s="26" t="s">
        <v>95</v>
      </c>
      <c r="G76" s="27" t="s">
        <v>93</v>
      </c>
      <c r="H76" s="27" t="s">
        <v>93</v>
      </c>
      <c r="I76" s="26" t="s">
        <v>127</v>
      </c>
      <c r="J76" s="26">
        <v>586.72063500000002</v>
      </c>
      <c r="K76" s="28">
        <f t="shared" si="9"/>
        <v>0.58672063500000005</v>
      </c>
      <c r="L76" s="27">
        <v>0</v>
      </c>
      <c r="M76" s="26">
        <f t="shared" si="8"/>
        <v>0</v>
      </c>
      <c r="N76" s="27">
        <f t="shared" si="10"/>
        <v>1</v>
      </c>
      <c r="O76" s="26">
        <f t="shared" si="11"/>
        <v>1</v>
      </c>
      <c r="P76" s="27" t="s">
        <v>33</v>
      </c>
      <c r="Q76" s="26" t="str">
        <f t="shared" si="12"/>
        <v>No</v>
      </c>
      <c r="R76" s="27">
        <f t="shared" si="13"/>
        <v>0</v>
      </c>
      <c r="S76" s="26">
        <f t="shared" si="14"/>
        <v>1</v>
      </c>
      <c r="T76" s="27">
        <f t="shared" si="15"/>
        <v>151</v>
      </c>
    </row>
    <row r="77" spans="1:20" x14ac:dyDescent="0.45">
      <c r="A77" s="24">
        <v>73</v>
      </c>
      <c r="B77" s="26" t="s">
        <v>45</v>
      </c>
      <c r="C77" s="27" t="s">
        <v>46</v>
      </c>
      <c r="D77" s="26" t="s">
        <v>93</v>
      </c>
      <c r="E77" s="27" t="s">
        <v>94</v>
      </c>
      <c r="F77" s="26" t="s">
        <v>97</v>
      </c>
      <c r="G77" s="27" t="s">
        <v>93</v>
      </c>
      <c r="H77" s="27" t="s">
        <v>93</v>
      </c>
      <c r="I77" s="26" t="s">
        <v>93</v>
      </c>
      <c r="J77" s="26">
        <v>2470.2438550000002</v>
      </c>
      <c r="K77" s="28">
        <f t="shared" si="9"/>
        <v>2.4702438550000001</v>
      </c>
      <c r="L77" s="27">
        <v>2</v>
      </c>
      <c r="M77" s="26">
        <f t="shared" si="8"/>
        <v>0.4</v>
      </c>
      <c r="N77" s="27">
        <f t="shared" si="10"/>
        <v>2.5</v>
      </c>
      <c r="O77" s="26">
        <f t="shared" si="11"/>
        <v>0.84</v>
      </c>
      <c r="P77" s="27" t="s">
        <v>33</v>
      </c>
      <c r="Q77" s="26" t="str">
        <f t="shared" si="12"/>
        <v>No</v>
      </c>
      <c r="R77" s="27">
        <f t="shared" si="13"/>
        <v>161.92733328345838</v>
      </c>
      <c r="S77" s="26">
        <f t="shared" si="14"/>
        <v>2</v>
      </c>
      <c r="T77" s="27">
        <f t="shared" si="15"/>
        <v>71</v>
      </c>
    </row>
    <row r="78" spans="1:20" x14ac:dyDescent="0.45">
      <c r="A78" s="24">
        <v>74</v>
      </c>
      <c r="B78" s="26" t="s">
        <v>45</v>
      </c>
      <c r="C78" s="27" t="s">
        <v>46</v>
      </c>
      <c r="D78" s="26" t="s">
        <v>93</v>
      </c>
      <c r="E78" s="27" t="s">
        <v>94</v>
      </c>
      <c r="F78" s="26" t="s">
        <v>98</v>
      </c>
      <c r="G78" s="27" t="s">
        <v>93</v>
      </c>
      <c r="H78" s="27" t="s">
        <v>93</v>
      </c>
      <c r="I78" s="26" t="s">
        <v>93</v>
      </c>
      <c r="J78" s="26">
        <v>84265.760930999997</v>
      </c>
      <c r="K78" s="28">
        <f t="shared" si="9"/>
        <v>84.265760931000003</v>
      </c>
      <c r="L78" s="27">
        <v>39.220999999999997</v>
      </c>
      <c r="M78" s="26">
        <f t="shared" si="8"/>
        <v>7.844199999999999</v>
      </c>
      <c r="N78" s="27">
        <f t="shared" si="10"/>
        <v>2.5</v>
      </c>
      <c r="O78" s="26">
        <f t="shared" si="11"/>
        <v>-2.1376799999999996</v>
      </c>
      <c r="P78" s="27" t="s">
        <v>33</v>
      </c>
      <c r="Q78" s="26" t="str">
        <f t="shared" si="12"/>
        <v>No</v>
      </c>
      <c r="R78" s="27">
        <f t="shared" si="13"/>
        <v>93.088817015764292</v>
      </c>
      <c r="S78" s="26">
        <f t="shared" si="14"/>
        <v>1</v>
      </c>
      <c r="T78" s="27">
        <f t="shared" si="15"/>
        <v>88</v>
      </c>
    </row>
    <row r="79" spans="1:20" x14ac:dyDescent="0.45">
      <c r="A79" s="24">
        <v>75</v>
      </c>
      <c r="B79" s="26" t="s">
        <v>45</v>
      </c>
      <c r="C79" s="27" t="s">
        <v>46</v>
      </c>
      <c r="D79" s="26" t="s">
        <v>93</v>
      </c>
      <c r="E79" s="27" t="s">
        <v>94</v>
      </c>
      <c r="F79" s="26" t="s">
        <v>100</v>
      </c>
      <c r="G79" s="27" t="s">
        <v>93</v>
      </c>
      <c r="H79" s="27" t="s">
        <v>93</v>
      </c>
      <c r="I79" s="26" t="s">
        <v>93</v>
      </c>
      <c r="J79" s="26">
        <v>66940.856255999999</v>
      </c>
      <c r="K79" s="28">
        <f t="shared" si="9"/>
        <v>66.940856256000004</v>
      </c>
      <c r="L79" s="27">
        <v>20.221</v>
      </c>
      <c r="M79" s="26">
        <f t="shared" si="8"/>
        <v>4.0442</v>
      </c>
      <c r="N79" s="27">
        <f t="shared" si="10"/>
        <v>2.5</v>
      </c>
      <c r="O79" s="26">
        <f t="shared" si="11"/>
        <v>-0.61768000000000001</v>
      </c>
      <c r="P79" s="27" t="s">
        <v>33</v>
      </c>
      <c r="Q79" s="26" t="str">
        <f t="shared" si="12"/>
        <v>No</v>
      </c>
      <c r="R79" s="27">
        <f t="shared" si="13"/>
        <v>60.41452449508386</v>
      </c>
      <c r="S79" s="26">
        <f t="shared" si="14"/>
        <v>1</v>
      </c>
      <c r="T79" s="27">
        <f t="shared" si="15"/>
        <v>102</v>
      </c>
    </row>
    <row r="80" spans="1:20" x14ac:dyDescent="0.45">
      <c r="A80" s="24">
        <v>76</v>
      </c>
      <c r="B80" s="26" t="s">
        <v>45</v>
      </c>
      <c r="C80" s="27" t="s">
        <v>46</v>
      </c>
      <c r="D80" s="26" t="s">
        <v>93</v>
      </c>
      <c r="E80" s="27" t="s">
        <v>94</v>
      </c>
      <c r="F80" s="26" t="s">
        <v>99</v>
      </c>
      <c r="G80" s="27" t="s">
        <v>93</v>
      </c>
      <c r="H80" s="27" t="s">
        <v>93</v>
      </c>
      <c r="I80" s="26" t="s">
        <v>93</v>
      </c>
      <c r="J80" s="26">
        <v>220443.56431399999</v>
      </c>
      <c r="K80" s="28">
        <f t="shared" si="9"/>
        <v>220.44356431399999</v>
      </c>
      <c r="L80" s="27">
        <v>236.21199999999999</v>
      </c>
      <c r="M80" s="26">
        <f t="shared" si="8"/>
        <v>47.242399999999996</v>
      </c>
      <c r="N80" s="27">
        <f t="shared" si="10"/>
        <v>2.5</v>
      </c>
      <c r="O80" s="26">
        <f t="shared" si="11"/>
        <v>-17.89696</v>
      </c>
      <c r="P80" s="27" t="s">
        <v>33</v>
      </c>
      <c r="Q80" s="26" t="str">
        <f t="shared" si="12"/>
        <v>No</v>
      </c>
      <c r="R80" s="27">
        <f t="shared" si="13"/>
        <v>214.30609755841132</v>
      </c>
      <c r="S80" s="26">
        <f t="shared" si="14"/>
        <v>2</v>
      </c>
      <c r="T80" s="27">
        <f t="shared" si="15"/>
        <v>50</v>
      </c>
    </row>
    <row r="81" spans="1:20" x14ac:dyDescent="0.45">
      <c r="A81" s="24">
        <v>77</v>
      </c>
      <c r="B81" s="26" t="s">
        <v>45</v>
      </c>
      <c r="C81" s="27" t="s">
        <v>46</v>
      </c>
      <c r="D81" s="26" t="s">
        <v>93</v>
      </c>
      <c r="E81" s="27" t="s">
        <v>76</v>
      </c>
      <c r="F81" s="26" t="s">
        <v>76</v>
      </c>
      <c r="G81" s="27" t="s">
        <v>93</v>
      </c>
      <c r="H81" s="27" t="s">
        <v>93</v>
      </c>
      <c r="I81" s="26" t="s">
        <v>121</v>
      </c>
      <c r="J81" s="26">
        <v>28.416882000000001</v>
      </c>
      <c r="K81" s="28">
        <f t="shared" si="9"/>
        <v>2.8416882000000001E-2</v>
      </c>
      <c r="L81" s="27">
        <v>1</v>
      </c>
      <c r="M81" s="26">
        <f t="shared" si="8"/>
        <v>0.2</v>
      </c>
      <c r="N81" s="27">
        <f t="shared" si="10"/>
        <v>1</v>
      </c>
      <c r="O81" s="26">
        <f t="shared" si="11"/>
        <v>0.8</v>
      </c>
      <c r="P81" s="27" t="s">
        <v>33</v>
      </c>
      <c r="Q81" s="26" t="str">
        <f t="shared" si="12"/>
        <v>No</v>
      </c>
      <c r="R81" s="27">
        <f t="shared" si="13"/>
        <v>7038.0698346848894</v>
      </c>
      <c r="S81" s="26">
        <f t="shared" si="14"/>
        <v>5</v>
      </c>
      <c r="T81" s="27">
        <f t="shared" si="15"/>
        <v>4</v>
      </c>
    </row>
    <row r="82" spans="1:20" x14ac:dyDescent="0.45">
      <c r="A82" s="24">
        <v>78</v>
      </c>
      <c r="B82" s="26" t="s">
        <v>45</v>
      </c>
      <c r="C82" s="27" t="s">
        <v>46</v>
      </c>
      <c r="D82" s="26" t="s">
        <v>93</v>
      </c>
      <c r="E82" s="27" t="s">
        <v>76</v>
      </c>
      <c r="F82" s="26" t="s">
        <v>76</v>
      </c>
      <c r="G82" s="27" t="s">
        <v>93</v>
      </c>
      <c r="H82" s="27" t="s">
        <v>93</v>
      </c>
      <c r="I82" s="26" t="s">
        <v>128</v>
      </c>
      <c r="J82" s="26">
        <v>761.14680399999997</v>
      </c>
      <c r="K82" s="28">
        <f t="shared" si="9"/>
        <v>0.76114680400000001</v>
      </c>
      <c r="L82" s="27">
        <v>0</v>
      </c>
      <c r="M82" s="26">
        <f t="shared" si="8"/>
        <v>0</v>
      </c>
      <c r="N82" s="27">
        <f t="shared" si="10"/>
        <v>1</v>
      </c>
      <c r="O82" s="26">
        <f t="shared" si="11"/>
        <v>1</v>
      </c>
      <c r="P82" s="27" t="s">
        <v>33</v>
      </c>
      <c r="Q82" s="26" t="str">
        <f t="shared" si="12"/>
        <v>No</v>
      </c>
      <c r="R82" s="27">
        <f t="shared" si="13"/>
        <v>0</v>
      </c>
      <c r="S82" s="26">
        <f t="shared" si="14"/>
        <v>1</v>
      </c>
      <c r="T82" s="27">
        <f t="shared" si="15"/>
        <v>151</v>
      </c>
    </row>
    <row r="83" spans="1:20" x14ac:dyDescent="0.45">
      <c r="A83" s="24">
        <v>79</v>
      </c>
      <c r="B83" s="26" t="s">
        <v>45</v>
      </c>
      <c r="C83" s="27" t="s">
        <v>46</v>
      </c>
      <c r="D83" s="26" t="s">
        <v>93</v>
      </c>
      <c r="E83" s="27" t="s">
        <v>76</v>
      </c>
      <c r="F83" s="26" t="s">
        <v>76</v>
      </c>
      <c r="G83" s="27" t="s">
        <v>93</v>
      </c>
      <c r="H83" s="27" t="s">
        <v>93</v>
      </c>
      <c r="I83" s="26" t="s">
        <v>129</v>
      </c>
      <c r="J83" s="26">
        <v>779.54173100000003</v>
      </c>
      <c r="K83" s="28">
        <f t="shared" si="9"/>
        <v>0.77954173100000002</v>
      </c>
      <c r="L83" s="27">
        <v>0</v>
      </c>
      <c r="M83" s="26">
        <f t="shared" si="8"/>
        <v>0</v>
      </c>
      <c r="N83" s="27">
        <f t="shared" si="10"/>
        <v>1</v>
      </c>
      <c r="O83" s="26">
        <f t="shared" si="11"/>
        <v>1</v>
      </c>
      <c r="P83" s="27" t="s">
        <v>33</v>
      </c>
      <c r="Q83" s="26" t="str">
        <f t="shared" si="12"/>
        <v>No</v>
      </c>
      <c r="R83" s="27">
        <f t="shared" si="13"/>
        <v>0</v>
      </c>
      <c r="S83" s="26">
        <f t="shared" si="14"/>
        <v>1</v>
      </c>
      <c r="T83" s="27">
        <f t="shared" si="15"/>
        <v>151</v>
      </c>
    </row>
    <row r="84" spans="1:20" x14ac:dyDescent="0.45">
      <c r="A84" s="24">
        <v>80</v>
      </c>
      <c r="B84" s="26" t="s">
        <v>45</v>
      </c>
      <c r="C84" s="27" t="s">
        <v>46</v>
      </c>
      <c r="D84" s="26" t="s">
        <v>93</v>
      </c>
      <c r="E84" s="27" t="s">
        <v>76</v>
      </c>
      <c r="F84" s="26" t="s">
        <v>76</v>
      </c>
      <c r="G84" s="27" t="s">
        <v>93</v>
      </c>
      <c r="H84" s="27" t="s">
        <v>93</v>
      </c>
      <c r="I84" s="26" t="s">
        <v>114</v>
      </c>
      <c r="J84" s="26">
        <v>52.202229000000003</v>
      </c>
      <c r="K84" s="28">
        <f t="shared" si="9"/>
        <v>5.2202229000000003E-2</v>
      </c>
      <c r="L84" s="27">
        <v>0</v>
      </c>
      <c r="M84" s="26">
        <f t="shared" si="8"/>
        <v>0</v>
      </c>
      <c r="N84" s="27">
        <f t="shared" si="10"/>
        <v>1</v>
      </c>
      <c r="O84" s="26">
        <f t="shared" si="11"/>
        <v>1</v>
      </c>
      <c r="P84" s="27" t="s">
        <v>33</v>
      </c>
      <c r="Q84" s="26" t="str">
        <f t="shared" si="12"/>
        <v>No</v>
      </c>
      <c r="R84" s="27">
        <f t="shared" si="13"/>
        <v>0</v>
      </c>
      <c r="S84" s="26">
        <f t="shared" si="14"/>
        <v>1</v>
      </c>
      <c r="T84" s="27">
        <f t="shared" si="15"/>
        <v>151</v>
      </c>
    </row>
    <row r="85" spans="1:20" x14ac:dyDescent="0.45">
      <c r="A85" s="24">
        <v>81</v>
      </c>
      <c r="B85" s="26" t="s">
        <v>45</v>
      </c>
      <c r="C85" s="27" t="s">
        <v>46</v>
      </c>
      <c r="D85" s="26" t="s">
        <v>93</v>
      </c>
      <c r="E85" s="27" t="s">
        <v>76</v>
      </c>
      <c r="F85" s="26" t="s">
        <v>76</v>
      </c>
      <c r="G85" s="27" t="s">
        <v>93</v>
      </c>
      <c r="H85" s="27" t="s">
        <v>93</v>
      </c>
      <c r="I85" s="26" t="s">
        <v>126</v>
      </c>
      <c r="J85" s="26">
        <v>6312.8153619999994</v>
      </c>
      <c r="K85" s="28">
        <f t="shared" si="9"/>
        <v>6.3128153619999994</v>
      </c>
      <c r="L85" s="27">
        <v>0</v>
      </c>
      <c r="M85" s="26">
        <f t="shared" si="8"/>
        <v>0</v>
      </c>
      <c r="N85" s="27">
        <f t="shared" si="10"/>
        <v>1</v>
      </c>
      <c r="O85" s="26">
        <f t="shared" si="11"/>
        <v>1</v>
      </c>
      <c r="P85" s="27" t="s">
        <v>33</v>
      </c>
      <c r="Q85" s="26" t="str">
        <f t="shared" si="12"/>
        <v>No</v>
      </c>
      <c r="R85" s="27">
        <f t="shared" si="13"/>
        <v>0</v>
      </c>
      <c r="S85" s="26">
        <f t="shared" si="14"/>
        <v>1</v>
      </c>
      <c r="T85" s="27">
        <f t="shared" si="15"/>
        <v>151</v>
      </c>
    </row>
    <row r="86" spans="1:20" x14ac:dyDescent="0.45">
      <c r="A86" s="24">
        <v>82</v>
      </c>
      <c r="B86" s="26" t="s">
        <v>45</v>
      </c>
      <c r="C86" s="27" t="s">
        <v>46</v>
      </c>
      <c r="D86" s="26" t="s">
        <v>93</v>
      </c>
      <c r="E86" s="27" t="s">
        <v>76</v>
      </c>
      <c r="F86" s="26" t="s">
        <v>76</v>
      </c>
      <c r="G86" s="27" t="s">
        <v>93</v>
      </c>
      <c r="H86" s="27" t="s">
        <v>93</v>
      </c>
      <c r="I86" s="26" t="s">
        <v>127</v>
      </c>
      <c r="J86" s="26">
        <v>246.68667600000001</v>
      </c>
      <c r="K86" s="28">
        <f t="shared" si="9"/>
        <v>0.24668667599999999</v>
      </c>
      <c r="L86" s="27">
        <v>0</v>
      </c>
      <c r="M86" s="26">
        <f t="shared" si="8"/>
        <v>0</v>
      </c>
      <c r="N86" s="27">
        <f t="shared" si="10"/>
        <v>1</v>
      </c>
      <c r="O86" s="26">
        <f t="shared" si="11"/>
        <v>1</v>
      </c>
      <c r="P86" s="27" t="s">
        <v>33</v>
      </c>
      <c r="Q86" s="26" t="str">
        <f t="shared" si="12"/>
        <v>No</v>
      </c>
      <c r="R86" s="27">
        <f t="shared" si="13"/>
        <v>0</v>
      </c>
      <c r="S86" s="26">
        <f t="shared" si="14"/>
        <v>1</v>
      </c>
      <c r="T86" s="27">
        <f t="shared" si="15"/>
        <v>151</v>
      </c>
    </row>
    <row r="87" spans="1:20" x14ac:dyDescent="0.45">
      <c r="A87" s="24">
        <v>83</v>
      </c>
      <c r="B87" s="26" t="s">
        <v>45</v>
      </c>
      <c r="C87" s="27" t="s">
        <v>48</v>
      </c>
      <c r="D87" s="26" t="s">
        <v>93</v>
      </c>
      <c r="E87" s="27" t="s">
        <v>94</v>
      </c>
      <c r="F87" s="26" t="s">
        <v>97</v>
      </c>
      <c r="G87" s="27" t="s">
        <v>93</v>
      </c>
      <c r="H87" s="27" t="s">
        <v>93</v>
      </c>
      <c r="I87" s="26" t="s">
        <v>93</v>
      </c>
      <c r="J87" s="26">
        <v>6133.3277699999999</v>
      </c>
      <c r="K87" s="28">
        <f t="shared" si="9"/>
        <v>6.1333277700000002</v>
      </c>
      <c r="L87" s="27">
        <v>5.2210000000000001</v>
      </c>
      <c r="M87" s="26">
        <f t="shared" si="8"/>
        <v>1.0442</v>
      </c>
      <c r="N87" s="27">
        <f t="shared" si="10"/>
        <v>2.5</v>
      </c>
      <c r="O87" s="26">
        <f t="shared" si="11"/>
        <v>0.58231999999999995</v>
      </c>
      <c r="P87" s="27" t="s">
        <v>33</v>
      </c>
      <c r="Q87" s="26" t="str">
        <f t="shared" si="12"/>
        <v>No</v>
      </c>
      <c r="R87" s="27">
        <f t="shared" si="13"/>
        <v>170.25015442799332</v>
      </c>
      <c r="S87" s="26">
        <f t="shared" si="14"/>
        <v>2</v>
      </c>
      <c r="T87" s="27">
        <f t="shared" si="15"/>
        <v>68</v>
      </c>
    </row>
    <row r="88" spans="1:20" x14ac:dyDescent="0.45">
      <c r="A88" s="24">
        <v>84</v>
      </c>
      <c r="B88" s="26" t="s">
        <v>45</v>
      </c>
      <c r="C88" s="27" t="s">
        <v>48</v>
      </c>
      <c r="D88" s="26" t="s">
        <v>93</v>
      </c>
      <c r="E88" s="27" t="s">
        <v>94</v>
      </c>
      <c r="F88" s="26" t="s">
        <v>98</v>
      </c>
      <c r="G88" s="27" t="s">
        <v>93</v>
      </c>
      <c r="H88" s="27" t="s">
        <v>93</v>
      </c>
      <c r="I88" s="26" t="s">
        <v>93</v>
      </c>
      <c r="J88" s="26">
        <v>217640.850041</v>
      </c>
      <c r="K88" s="28">
        <f t="shared" si="9"/>
        <v>217.64085004099999</v>
      </c>
      <c r="L88" s="27">
        <v>210.01900000000001</v>
      </c>
      <c r="M88" s="26">
        <f t="shared" si="8"/>
        <v>42.003799999999998</v>
      </c>
      <c r="N88" s="27">
        <f t="shared" si="10"/>
        <v>2.5</v>
      </c>
      <c r="O88" s="26">
        <f t="shared" si="11"/>
        <v>-15.80152</v>
      </c>
      <c r="P88" s="27" t="s">
        <v>33</v>
      </c>
      <c r="Q88" s="26" t="str">
        <f t="shared" si="12"/>
        <v>No</v>
      </c>
      <c r="R88" s="27">
        <f t="shared" si="13"/>
        <v>192.99593799641548</v>
      </c>
      <c r="S88" s="26">
        <f t="shared" si="14"/>
        <v>2</v>
      </c>
      <c r="T88" s="27">
        <f t="shared" si="15"/>
        <v>58</v>
      </c>
    </row>
    <row r="89" spans="1:20" x14ac:dyDescent="0.45">
      <c r="A89" s="24">
        <v>85</v>
      </c>
      <c r="B89" s="26" t="s">
        <v>45</v>
      </c>
      <c r="C89" s="27" t="s">
        <v>48</v>
      </c>
      <c r="D89" s="26" t="s">
        <v>93</v>
      </c>
      <c r="E89" s="27" t="s">
        <v>94</v>
      </c>
      <c r="F89" s="26" t="s">
        <v>100</v>
      </c>
      <c r="G89" s="27" t="s">
        <v>93</v>
      </c>
      <c r="H89" s="27" t="s">
        <v>93</v>
      </c>
      <c r="I89" s="26" t="s">
        <v>93</v>
      </c>
      <c r="J89" s="26">
        <v>119532.495024</v>
      </c>
      <c r="K89" s="28">
        <f t="shared" si="9"/>
        <v>119.532495024</v>
      </c>
      <c r="L89" s="27">
        <v>58.304000000000002</v>
      </c>
      <c r="M89" s="26">
        <f t="shared" si="8"/>
        <v>11.6608</v>
      </c>
      <c r="N89" s="27">
        <f t="shared" si="10"/>
        <v>2.5</v>
      </c>
      <c r="O89" s="26">
        <f t="shared" si="11"/>
        <v>-3.66432</v>
      </c>
      <c r="P89" s="27" t="s">
        <v>33</v>
      </c>
      <c r="Q89" s="26" t="str">
        <f t="shared" si="12"/>
        <v>No</v>
      </c>
      <c r="R89" s="27">
        <f t="shared" si="13"/>
        <v>97.553389123674847</v>
      </c>
      <c r="S89" s="26">
        <f t="shared" si="14"/>
        <v>1</v>
      </c>
      <c r="T89" s="27">
        <f t="shared" si="15"/>
        <v>86</v>
      </c>
    </row>
    <row r="90" spans="1:20" x14ac:dyDescent="0.45">
      <c r="A90" s="24">
        <v>86</v>
      </c>
      <c r="B90" s="26" t="s">
        <v>45</v>
      </c>
      <c r="C90" s="27" t="s">
        <v>48</v>
      </c>
      <c r="D90" s="26" t="s">
        <v>93</v>
      </c>
      <c r="E90" s="27" t="s">
        <v>94</v>
      </c>
      <c r="F90" s="26" t="s">
        <v>99</v>
      </c>
      <c r="G90" s="27" t="s">
        <v>93</v>
      </c>
      <c r="H90" s="27" t="s">
        <v>93</v>
      </c>
      <c r="I90" s="26" t="s">
        <v>93</v>
      </c>
      <c r="J90" s="26">
        <v>778631.09881899995</v>
      </c>
      <c r="K90" s="28">
        <f t="shared" si="9"/>
        <v>778.63109881899993</v>
      </c>
      <c r="L90" s="27">
        <v>784.78399999999999</v>
      </c>
      <c r="M90" s="26">
        <f t="shared" si="8"/>
        <v>156.95679999999999</v>
      </c>
      <c r="N90" s="27">
        <f t="shared" si="10"/>
        <v>2.5</v>
      </c>
      <c r="O90" s="26">
        <f t="shared" si="11"/>
        <v>-61.782719999999998</v>
      </c>
      <c r="P90" s="27" t="s">
        <v>33</v>
      </c>
      <c r="Q90" s="26" t="str">
        <f t="shared" si="12"/>
        <v>No</v>
      </c>
      <c r="R90" s="27">
        <f t="shared" si="13"/>
        <v>201.58044064521246</v>
      </c>
      <c r="S90" s="26">
        <f t="shared" si="14"/>
        <v>2</v>
      </c>
      <c r="T90" s="27">
        <f t="shared" si="15"/>
        <v>52</v>
      </c>
    </row>
    <row r="91" spans="1:20" x14ac:dyDescent="0.45">
      <c r="A91" s="24">
        <v>87</v>
      </c>
      <c r="B91" s="26" t="s">
        <v>45</v>
      </c>
      <c r="C91" s="27" t="s">
        <v>48</v>
      </c>
      <c r="D91" s="26" t="s">
        <v>93</v>
      </c>
      <c r="E91" s="27" t="s">
        <v>95</v>
      </c>
      <c r="F91" s="26" t="s">
        <v>95</v>
      </c>
      <c r="G91" s="27" t="s">
        <v>93</v>
      </c>
      <c r="H91" s="27" t="s">
        <v>93</v>
      </c>
      <c r="I91" s="26" t="s">
        <v>121</v>
      </c>
      <c r="J91" s="26">
        <v>14538.032722</v>
      </c>
      <c r="K91" s="28">
        <f t="shared" si="9"/>
        <v>14.538032722000001</v>
      </c>
      <c r="L91" s="27">
        <v>1</v>
      </c>
      <c r="M91" s="26">
        <f t="shared" si="8"/>
        <v>0.2</v>
      </c>
      <c r="N91" s="27">
        <f t="shared" si="10"/>
        <v>1</v>
      </c>
      <c r="O91" s="26">
        <f t="shared" si="11"/>
        <v>0.8</v>
      </c>
      <c r="P91" s="27" t="s">
        <v>33</v>
      </c>
      <c r="Q91" s="26" t="str">
        <f t="shared" si="12"/>
        <v>No</v>
      </c>
      <c r="R91" s="27">
        <f t="shared" si="13"/>
        <v>13.757019524199142</v>
      </c>
      <c r="S91" s="26">
        <f t="shared" si="14"/>
        <v>1</v>
      </c>
      <c r="T91" s="27">
        <f t="shared" si="15"/>
        <v>146</v>
      </c>
    </row>
    <row r="92" spans="1:20" x14ac:dyDescent="0.45">
      <c r="A92" s="24">
        <v>88</v>
      </c>
      <c r="B92" s="26" t="s">
        <v>45</v>
      </c>
      <c r="C92" s="27" t="s">
        <v>48</v>
      </c>
      <c r="D92" s="26" t="s">
        <v>93</v>
      </c>
      <c r="E92" s="27" t="s">
        <v>95</v>
      </c>
      <c r="F92" s="26" t="s">
        <v>95</v>
      </c>
      <c r="G92" s="27" t="s">
        <v>93</v>
      </c>
      <c r="H92" s="27" t="s">
        <v>93</v>
      </c>
      <c r="I92" s="26" t="s">
        <v>110</v>
      </c>
      <c r="J92" s="26">
        <v>641.76946799999996</v>
      </c>
      <c r="K92" s="28">
        <f t="shared" si="9"/>
        <v>0.64176946800000001</v>
      </c>
      <c r="L92" s="27">
        <v>0</v>
      </c>
      <c r="M92" s="26">
        <f t="shared" si="8"/>
        <v>0</v>
      </c>
      <c r="N92" s="27">
        <f t="shared" si="10"/>
        <v>1</v>
      </c>
      <c r="O92" s="26">
        <f t="shared" si="11"/>
        <v>1</v>
      </c>
      <c r="P92" s="27" t="s">
        <v>33</v>
      </c>
      <c r="Q92" s="26" t="str">
        <f t="shared" si="12"/>
        <v>No</v>
      </c>
      <c r="R92" s="27">
        <f t="shared" si="13"/>
        <v>0</v>
      </c>
      <c r="S92" s="26">
        <f t="shared" si="14"/>
        <v>1</v>
      </c>
      <c r="T92" s="27">
        <f t="shared" si="15"/>
        <v>151</v>
      </c>
    </row>
    <row r="93" spans="1:20" x14ac:dyDescent="0.45">
      <c r="A93" s="24">
        <v>89</v>
      </c>
      <c r="B93" s="26" t="s">
        <v>45</v>
      </c>
      <c r="C93" s="27" t="s">
        <v>48</v>
      </c>
      <c r="D93" s="26" t="s">
        <v>93</v>
      </c>
      <c r="E93" s="27" t="s">
        <v>95</v>
      </c>
      <c r="F93" s="26" t="s">
        <v>95</v>
      </c>
      <c r="G93" s="27" t="s">
        <v>93</v>
      </c>
      <c r="H93" s="27" t="s">
        <v>93</v>
      </c>
      <c r="I93" s="26" t="s">
        <v>128</v>
      </c>
      <c r="J93" s="26">
        <v>1.4614119999999999</v>
      </c>
      <c r="K93" s="28">
        <f t="shared" si="9"/>
        <v>1.461412E-3</v>
      </c>
      <c r="L93" s="27">
        <v>0</v>
      </c>
      <c r="M93" s="26">
        <f t="shared" si="8"/>
        <v>0</v>
      </c>
      <c r="N93" s="27">
        <f t="shared" si="10"/>
        <v>1</v>
      </c>
      <c r="O93" s="26">
        <f t="shared" si="11"/>
        <v>1</v>
      </c>
      <c r="P93" s="27" t="s">
        <v>33</v>
      </c>
      <c r="Q93" s="26" t="str">
        <f t="shared" si="12"/>
        <v>No</v>
      </c>
      <c r="R93" s="27">
        <f t="shared" si="13"/>
        <v>0</v>
      </c>
      <c r="S93" s="26">
        <f t="shared" si="14"/>
        <v>1</v>
      </c>
      <c r="T93" s="27">
        <f t="shared" si="15"/>
        <v>151</v>
      </c>
    </row>
    <row r="94" spans="1:20" x14ac:dyDescent="0.45">
      <c r="A94" s="24">
        <v>90</v>
      </c>
      <c r="B94" s="26" t="s">
        <v>45</v>
      </c>
      <c r="C94" s="27" t="s">
        <v>48</v>
      </c>
      <c r="D94" s="26" t="s">
        <v>93</v>
      </c>
      <c r="E94" s="27" t="s">
        <v>95</v>
      </c>
      <c r="F94" s="26" t="s">
        <v>95</v>
      </c>
      <c r="G94" s="27" t="s">
        <v>93</v>
      </c>
      <c r="H94" s="27" t="s">
        <v>93</v>
      </c>
      <c r="I94" s="26" t="s">
        <v>129</v>
      </c>
      <c r="J94" s="26">
        <v>24.512635</v>
      </c>
      <c r="K94" s="28">
        <f t="shared" si="9"/>
        <v>2.4512634999999998E-2</v>
      </c>
      <c r="L94" s="27">
        <v>0</v>
      </c>
      <c r="M94" s="26">
        <f t="shared" si="8"/>
        <v>0</v>
      </c>
      <c r="N94" s="27">
        <f t="shared" si="10"/>
        <v>1</v>
      </c>
      <c r="O94" s="26">
        <f t="shared" si="11"/>
        <v>1</v>
      </c>
      <c r="P94" s="27" t="s">
        <v>33</v>
      </c>
      <c r="Q94" s="26" t="str">
        <f t="shared" si="12"/>
        <v>No</v>
      </c>
      <c r="R94" s="27">
        <f t="shared" si="13"/>
        <v>0</v>
      </c>
      <c r="S94" s="26">
        <f t="shared" si="14"/>
        <v>1</v>
      </c>
      <c r="T94" s="27">
        <f t="shared" si="15"/>
        <v>151</v>
      </c>
    </row>
    <row r="95" spans="1:20" x14ac:dyDescent="0.45">
      <c r="A95" s="24">
        <v>91</v>
      </c>
      <c r="B95" s="26" t="s">
        <v>45</v>
      </c>
      <c r="C95" s="27" t="s">
        <v>48</v>
      </c>
      <c r="D95" s="26" t="s">
        <v>93</v>
      </c>
      <c r="E95" s="27" t="s">
        <v>95</v>
      </c>
      <c r="F95" s="26" t="s">
        <v>95</v>
      </c>
      <c r="G95" s="27" t="s">
        <v>93</v>
      </c>
      <c r="H95" s="27" t="s">
        <v>93</v>
      </c>
      <c r="I95" s="26" t="s">
        <v>130</v>
      </c>
      <c r="J95" s="26">
        <v>5643.4162809999998</v>
      </c>
      <c r="K95" s="28">
        <f t="shared" si="9"/>
        <v>5.6434162809999995</v>
      </c>
      <c r="L95" s="27">
        <v>0</v>
      </c>
      <c r="M95" s="26">
        <f t="shared" si="8"/>
        <v>0</v>
      </c>
      <c r="N95" s="27">
        <f t="shared" si="10"/>
        <v>1</v>
      </c>
      <c r="O95" s="26">
        <f t="shared" si="11"/>
        <v>1</v>
      </c>
      <c r="P95" s="27" t="s">
        <v>33</v>
      </c>
      <c r="Q95" s="26" t="str">
        <f t="shared" si="12"/>
        <v>No</v>
      </c>
      <c r="R95" s="27">
        <f t="shared" si="13"/>
        <v>0</v>
      </c>
      <c r="S95" s="26">
        <f t="shared" si="14"/>
        <v>1</v>
      </c>
      <c r="T95" s="27">
        <f t="shared" si="15"/>
        <v>151</v>
      </c>
    </row>
    <row r="96" spans="1:20" x14ac:dyDescent="0.45">
      <c r="A96" s="24">
        <v>92</v>
      </c>
      <c r="B96" s="26" t="s">
        <v>45</v>
      </c>
      <c r="C96" s="27" t="s">
        <v>48</v>
      </c>
      <c r="D96" s="26" t="s">
        <v>93</v>
      </c>
      <c r="E96" s="27" t="s">
        <v>95</v>
      </c>
      <c r="F96" s="26" t="s">
        <v>95</v>
      </c>
      <c r="G96" s="27" t="s">
        <v>93</v>
      </c>
      <c r="H96" s="27" t="s">
        <v>93</v>
      </c>
      <c r="I96" s="26" t="s">
        <v>131</v>
      </c>
      <c r="J96" s="26">
        <v>375.58707800000002</v>
      </c>
      <c r="K96" s="28">
        <f t="shared" si="9"/>
        <v>0.37558707800000002</v>
      </c>
      <c r="L96" s="27">
        <v>0</v>
      </c>
      <c r="M96" s="26">
        <f t="shared" si="8"/>
        <v>0</v>
      </c>
      <c r="N96" s="27">
        <f t="shared" si="10"/>
        <v>1</v>
      </c>
      <c r="O96" s="26">
        <f t="shared" si="11"/>
        <v>1</v>
      </c>
      <c r="P96" s="27" t="s">
        <v>33</v>
      </c>
      <c r="Q96" s="26" t="str">
        <f t="shared" si="12"/>
        <v>No</v>
      </c>
      <c r="R96" s="27">
        <f t="shared" si="13"/>
        <v>0</v>
      </c>
      <c r="S96" s="26">
        <f t="shared" si="14"/>
        <v>1</v>
      </c>
      <c r="T96" s="27">
        <f t="shared" si="15"/>
        <v>151</v>
      </c>
    </row>
    <row r="97" spans="1:20" x14ac:dyDescent="0.45">
      <c r="A97" s="24">
        <v>93</v>
      </c>
      <c r="B97" s="26" t="s">
        <v>45</v>
      </c>
      <c r="C97" s="27" t="s">
        <v>48</v>
      </c>
      <c r="D97" s="26" t="s">
        <v>93</v>
      </c>
      <c r="E97" s="27" t="s">
        <v>95</v>
      </c>
      <c r="F97" s="26" t="s">
        <v>95</v>
      </c>
      <c r="G97" s="27" t="s">
        <v>93</v>
      </c>
      <c r="H97" s="27" t="s">
        <v>93</v>
      </c>
      <c r="I97" s="26" t="s">
        <v>123</v>
      </c>
      <c r="J97" s="26">
        <v>1013.80833</v>
      </c>
      <c r="K97" s="28">
        <f t="shared" si="9"/>
        <v>1.01380833</v>
      </c>
      <c r="L97" s="27">
        <v>0</v>
      </c>
      <c r="M97" s="26">
        <f t="shared" si="8"/>
        <v>0</v>
      </c>
      <c r="N97" s="27">
        <f t="shared" si="10"/>
        <v>1</v>
      </c>
      <c r="O97" s="26">
        <f t="shared" si="11"/>
        <v>1</v>
      </c>
      <c r="P97" s="27" t="s">
        <v>33</v>
      </c>
      <c r="Q97" s="26" t="str">
        <f t="shared" si="12"/>
        <v>No</v>
      </c>
      <c r="R97" s="27">
        <f t="shared" si="13"/>
        <v>0</v>
      </c>
      <c r="S97" s="26">
        <f t="shared" si="14"/>
        <v>1</v>
      </c>
      <c r="T97" s="27">
        <f t="shared" si="15"/>
        <v>151</v>
      </c>
    </row>
    <row r="98" spans="1:20" x14ac:dyDescent="0.45">
      <c r="A98" s="24">
        <v>94</v>
      </c>
      <c r="B98" s="26" t="s">
        <v>45</v>
      </c>
      <c r="C98" s="27" t="s">
        <v>48</v>
      </c>
      <c r="D98" s="26" t="s">
        <v>93</v>
      </c>
      <c r="E98" s="27" t="s">
        <v>95</v>
      </c>
      <c r="F98" s="26" t="s">
        <v>95</v>
      </c>
      <c r="G98" s="27" t="s">
        <v>93</v>
      </c>
      <c r="H98" s="27" t="s">
        <v>93</v>
      </c>
      <c r="I98" s="26" t="s">
        <v>124</v>
      </c>
      <c r="J98" s="26">
        <v>27.659621000000001</v>
      </c>
      <c r="K98" s="28">
        <f t="shared" si="9"/>
        <v>2.7659621000000002E-2</v>
      </c>
      <c r="L98" s="27">
        <v>0</v>
      </c>
      <c r="M98" s="26">
        <f t="shared" si="8"/>
        <v>0</v>
      </c>
      <c r="N98" s="27">
        <f t="shared" si="10"/>
        <v>1</v>
      </c>
      <c r="O98" s="26">
        <f t="shared" si="11"/>
        <v>1</v>
      </c>
      <c r="P98" s="27" t="s">
        <v>33</v>
      </c>
      <c r="Q98" s="26" t="str">
        <f t="shared" si="12"/>
        <v>No</v>
      </c>
      <c r="R98" s="27">
        <f t="shared" si="13"/>
        <v>0</v>
      </c>
      <c r="S98" s="26">
        <f t="shared" si="14"/>
        <v>1</v>
      </c>
      <c r="T98" s="27">
        <f t="shared" si="15"/>
        <v>151</v>
      </c>
    </row>
    <row r="99" spans="1:20" x14ac:dyDescent="0.45">
      <c r="A99" s="24">
        <v>95</v>
      </c>
      <c r="B99" s="26" t="s">
        <v>45</v>
      </c>
      <c r="C99" s="27" t="s">
        <v>48</v>
      </c>
      <c r="D99" s="26" t="s">
        <v>93</v>
      </c>
      <c r="E99" s="27" t="s">
        <v>95</v>
      </c>
      <c r="F99" s="26" t="s">
        <v>95</v>
      </c>
      <c r="G99" s="27" t="s">
        <v>93</v>
      </c>
      <c r="H99" s="27" t="s">
        <v>93</v>
      </c>
      <c r="I99" s="26" t="s">
        <v>114</v>
      </c>
      <c r="J99" s="26">
        <v>1480.6781000000001</v>
      </c>
      <c r="K99" s="28">
        <f t="shared" si="9"/>
        <v>1.4806781</v>
      </c>
      <c r="L99" s="27">
        <v>0</v>
      </c>
      <c r="M99" s="26">
        <f t="shared" si="8"/>
        <v>0</v>
      </c>
      <c r="N99" s="27">
        <f t="shared" si="10"/>
        <v>1</v>
      </c>
      <c r="O99" s="26">
        <f t="shared" si="11"/>
        <v>1</v>
      </c>
      <c r="P99" s="27" t="s">
        <v>33</v>
      </c>
      <c r="Q99" s="26" t="str">
        <f t="shared" si="12"/>
        <v>No</v>
      </c>
      <c r="R99" s="27">
        <f t="shared" si="13"/>
        <v>0</v>
      </c>
      <c r="S99" s="26">
        <f t="shared" si="14"/>
        <v>1</v>
      </c>
      <c r="T99" s="27">
        <f t="shared" si="15"/>
        <v>151</v>
      </c>
    </row>
    <row r="100" spans="1:20" x14ac:dyDescent="0.45">
      <c r="A100" s="24">
        <v>96</v>
      </c>
      <c r="B100" s="26" t="s">
        <v>45</v>
      </c>
      <c r="C100" s="27" t="s">
        <v>48</v>
      </c>
      <c r="D100" s="26" t="s">
        <v>93</v>
      </c>
      <c r="E100" s="27" t="s">
        <v>95</v>
      </c>
      <c r="F100" s="26" t="s">
        <v>95</v>
      </c>
      <c r="G100" s="27" t="s">
        <v>93</v>
      </c>
      <c r="H100" s="27" t="s">
        <v>93</v>
      </c>
      <c r="I100" s="26" t="s">
        <v>125</v>
      </c>
      <c r="J100" s="26">
        <v>57.794614000000003</v>
      </c>
      <c r="K100" s="28">
        <f t="shared" si="9"/>
        <v>5.7794614000000001E-2</v>
      </c>
      <c r="L100" s="27">
        <v>0</v>
      </c>
      <c r="M100" s="26">
        <f t="shared" si="8"/>
        <v>0</v>
      </c>
      <c r="N100" s="27">
        <f t="shared" si="10"/>
        <v>1</v>
      </c>
      <c r="O100" s="26">
        <f t="shared" si="11"/>
        <v>1</v>
      </c>
      <c r="P100" s="27" t="s">
        <v>33</v>
      </c>
      <c r="Q100" s="26" t="str">
        <f t="shared" si="12"/>
        <v>No</v>
      </c>
      <c r="R100" s="27">
        <f t="shared" si="13"/>
        <v>0</v>
      </c>
      <c r="S100" s="26">
        <f t="shared" si="14"/>
        <v>1</v>
      </c>
      <c r="T100" s="27">
        <f t="shared" si="15"/>
        <v>151</v>
      </c>
    </row>
    <row r="101" spans="1:20" x14ac:dyDescent="0.45">
      <c r="A101" s="24">
        <v>97</v>
      </c>
      <c r="B101" s="26" t="s">
        <v>45</v>
      </c>
      <c r="C101" s="27" t="s">
        <v>48</v>
      </c>
      <c r="D101" s="26" t="s">
        <v>93</v>
      </c>
      <c r="E101" s="27" t="s">
        <v>95</v>
      </c>
      <c r="F101" s="26" t="s">
        <v>95</v>
      </c>
      <c r="G101" s="27" t="s">
        <v>93</v>
      </c>
      <c r="H101" s="27" t="s">
        <v>93</v>
      </c>
      <c r="I101" s="26" t="s">
        <v>126</v>
      </c>
      <c r="J101" s="26">
        <v>460.89498200000003</v>
      </c>
      <c r="K101" s="28">
        <f t="shared" si="9"/>
        <v>0.46089498200000001</v>
      </c>
      <c r="L101" s="27">
        <v>0</v>
      </c>
      <c r="M101" s="26">
        <f t="shared" si="8"/>
        <v>0</v>
      </c>
      <c r="N101" s="27">
        <f t="shared" si="10"/>
        <v>1</v>
      </c>
      <c r="O101" s="26">
        <f t="shared" si="11"/>
        <v>1</v>
      </c>
      <c r="P101" s="27" t="s">
        <v>33</v>
      </c>
      <c r="Q101" s="26" t="str">
        <f t="shared" si="12"/>
        <v>No</v>
      </c>
      <c r="R101" s="27">
        <f t="shared" si="13"/>
        <v>0</v>
      </c>
      <c r="S101" s="26">
        <f t="shared" si="14"/>
        <v>1</v>
      </c>
      <c r="T101" s="27">
        <f t="shared" si="15"/>
        <v>151</v>
      </c>
    </row>
    <row r="102" spans="1:20" x14ac:dyDescent="0.45">
      <c r="A102" s="24">
        <v>98</v>
      </c>
      <c r="B102" s="26" t="s">
        <v>45</v>
      </c>
      <c r="C102" s="27" t="s">
        <v>48</v>
      </c>
      <c r="D102" s="26" t="s">
        <v>93</v>
      </c>
      <c r="E102" s="27" t="s">
        <v>95</v>
      </c>
      <c r="F102" s="26" t="s">
        <v>95</v>
      </c>
      <c r="G102" s="27" t="s">
        <v>93</v>
      </c>
      <c r="H102" s="27" t="s">
        <v>93</v>
      </c>
      <c r="I102" s="26" t="s">
        <v>127</v>
      </c>
      <c r="J102" s="26">
        <v>574.39506300000005</v>
      </c>
      <c r="K102" s="28">
        <f t="shared" si="9"/>
        <v>0.57439506300000009</v>
      </c>
      <c r="L102" s="27">
        <v>0</v>
      </c>
      <c r="M102" s="26">
        <f t="shared" si="8"/>
        <v>0</v>
      </c>
      <c r="N102" s="27">
        <f t="shared" si="10"/>
        <v>1</v>
      </c>
      <c r="O102" s="26">
        <f t="shared" si="11"/>
        <v>1</v>
      </c>
      <c r="P102" s="27" t="s">
        <v>33</v>
      </c>
      <c r="Q102" s="26" t="str">
        <f t="shared" si="12"/>
        <v>No</v>
      </c>
      <c r="R102" s="27">
        <f t="shared" si="13"/>
        <v>0</v>
      </c>
      <c r="S102" s="26">
        <f t="shared" si="14"/>
        <v>1</v>
      </c>
      <c r="T102" s="27">
        <f t="shared" si="15"/>
        <v>151</v>
      </c>
    </row>
    <row r="103" spans="1:20" x14ac:dyDescent="0.45">
      <c r="A103" s="24">
        <v>99</v>
      </c>
      <c r="B103" s="26" t="s">
        <v>45</v>
      </c>
      <c r="C103" s="27" t="s">
        <v>48</v>
      </c>
      <c r="D103" s="26" t="s">
        <v>93</v>
      </c>
      <c r="E103" s="27" t="s">
        <v>96</v>
      </c>
      <c r="F103" s="26" t="s">
        <v>96</v>
      </c>
      <c r="G103" s="27" t="s">
        <v>93</v>
      </c>
      <c r="H103" s="27" t="s">
        <v>93</v>
      </c>
      <c r="I103" s="26" t="s">
        <v>121</v>
      </c>
      <c r="J103" s="26">
        <v>5033.6525060000004</v>
      </c>
      <c r="K103" s="28">
        <f t="shared" si="9"/>
        <v>5.0336525060000001</v>
      </c>
      <c r="L103" s="27">
        <v>1</v>
      </c>
      <c r="M103" s="26">
        <f t="shared" si="8"/>
        <v>0.2</v>
      </c>
      <c r="N103" s="27">
        <f t="shared" si="10"/>
        <v>1</v>
      </c>
      <c r="O103" s="26">
        <f t="shared" si="11"/>
        <v>0.8</v>
      </c>
      <c r="P103" s="27" t="s">
        <v>33</v>
      </c>
      <c r="Q103" s="26" t="str">
        <f t="shared" si="12"/>
        <v>No</v>
      </c>
      <c r="R103" s="27">
        <f t="shared" si="13"/>
        <v>39.732579823816707</v>
      </c>
      <c r="S103" s="26">
        <f t="shared" si="14"/>
        <v>1</v>
      </c>
      <c r="T103" s="27">
        <f t="shared" si="15"/>
        <v>114</v>
      </c>
    </row>
    <row r="104" spans="1:20" x14ac:dyDescent="0.45">
      <c r="A104" s="24">
        <v>100</v>
      </c>
      <c r="B104" s="26" t="s">
        <v>45</v>
      </c>
      <c r="C104" s="27" t="s">
        <v>48</v>
      </c>
      <c r="D104" s="26" t="s">
        <v>93</v>
      </c>
      <c r="E104" s="27" t="s">
        <v>96</v>
      </c>
      <c r="F104" s="26" t="s">
        <v>96</v>
      </c>
      <c r="G104" s="27" t="s">
        <v>93</v>
      </c>
      <c r="H104" s="27" t="s">
        <v>93</v>
      </c>
      <c r="I104" s="26" t="s">
        <v>110</v>
      </c>
      <c r="J104" s="26">
        <v>140.04061999999999</v>
      </c>
      <c r="K104" s="28">
        <f t="shared" si="9"/>
        <v>0.14004061999999998</v>
      </c>
      <c r="L104" s="27">
        <v>0</v>
      </c>
      <c r="M104" s="26">
        <f t="shared" si="8"/>
        <v>0</v>
      </c>
      <c r="N104" s="27">
        <f t="shared" si="10"/>
        <v>1</v>
      </c>
      <c r="O104" s="26">
        <f t="shared" si="11"/>
        <v>1</v>
      </c>
      <c r="P104" s="27" t="s">
        <v>33</v>
      </c>
      <c r="Q104" s="26" t="str">
        <f t="shared" si="12"/>
        <v>No</v>
      </c>
      <c r="R104" s="27">
        <f t="shared" si="13"/>
        <v>0</v>
      </c>
      <c r="S104" s="26">
        <f t="shared" si="14"/>
        <v>1</v>
      </c>
      <c r="T104" s="27">
        <f t="shared" si="15"/>
        <v>151</v>
      </c>
    </row>
    <row r="105" spans="1:20" x14ac:dyDescent="0.45">
      <c r="A105" s="24">
        <v>101</v>
      </c>
      <c r="B105" s="26" t="s">
        <v>45</v>
      </c>
      <c r="C105" s="27" t="s">
        <v>48</v>
      </c>
      <c r="D105" s="26" t="s">
        <v>93</v>
      </c>
      <c r="E105" s="27" t="s">
        <v>96</v>
      </c>
      <c r="F105" s="26" t="s">
        <v>96</v>
      </c>
      <c r="G105" s="27" t="s">
        <v>93</v>
      </c>
      <c r="H105" s="27" t="s">
        <v>93</v>
      </c>
      <c r="I105" s="26" t="s">
        <v>128</v>
      </c>
      <c r="J105" s="26">
        <v>1963.0007909999999</v>
      </c>
      <c r="K105" s="28">
        <f t="shared" si="9"/>
        <v>1.963000791</v>
      </c>
      <c r="L105" s="27">
        <v>0</v>
      </c>
      <c r="M105" s="26">
        <f t="shared" si="8"/>
        <v>0</v>
      </c>
      <c r="N105" s="27">
        <f t="shared" si="10"/>
        <v>1</v>
      </c>
      <c r="O105" s="26">
        <f t="shared" si="11"/>
        <v>1</v>
      </c>
      <c r="P105" s="27" t="s">
        <v>33</v>
      </c>
      <c r="Q105" s="26" t="str">
        <f t="shared" si="12"/>
        <v>No</v>
      </c>
      <c r="R105" s="27">
        <f t="shared" si="13"/>
        <v>0</v>
      </c>
      <c r="S105" s="26">
        <f t="shared" si="14"/>
        <v>1</v>
      </c>
      <c r="T105" s="27">
        <f t="shared" si="15"/>
        <v>151</v>
      </c>
    </row>
    <row r="106" spans="1:20" x14ac:dyDescent="0.45">
      <c r="A106" s="24">
        <v>102</v>
      </c>
      <c r="B106" s="26" t="s">
        <v>45</v>
      </c>
      <c r="C106" s="27" t="s">
        <v>48</v>
      </c>
      <c r="D106" s="26" t="s">
        <v>93</v>
      </c>
      <c r="E106" s="27" t="s">
        <v>96</v>
      </c>
      <c r="F106" s="26" t="s">
        <v>96</v>
      </c>
      <c r="G106" s="27" t="s">
        <v>93</v>
      </c>
      <c r="H106" s="27" t="s">
        <v>93</v>
      </c>
      <c r="I106" s="26" t="s">
        <v>129</v>
      </c>
      <c r="J106" s="26">
        <v>181.19248400000001</v>
      </c>
      <c r="K106" s="28">
        <f t="shared" si="9"/>
        <v>0.18119248400000001</v>
      </c>
      <c r="L106" s="27">
        <v>0</v>
      </c>
      <c r="M106" s="26">
        <f t="shared" si="8"/>
        <v>0</v>
      </c>
      <c r="N106" s="27">
        <f t="shared" si="10"/>
        <v>1</v>
      </c>
      <c r="O106" s="26">
        <f t="shared" si="11"/>
        <v>1</v>
      </c>
      <c r="P106" s="27" t="s">
        <v>33</v>
      </c>
      <c r="Q106" s="26" t="str">
        <f t="shared" si="12"/>
        <v>No</v>
      </c>
      <c r="R106" s="27">
        <f t="shared" si="13"/>
        <v>0</v>
      </c>
      <c r="S106" s="26">
        <f t="shared" si="14"/>
        <v>1</v>
      </c>
      <c r="T106" s="27">
        <f t="shared" si="15"/>
        <v>151</v>
      </c>
    </row>
    <row r="107" spans="1:20" x14ac:dyDescent="0.45">
      <c r="A107" s="24">
        <v>103</v>
      </c>
      <c r="B107" s="26" t="s">
        <v>45</v>
      </c>
      <c r="C107" s="27" t="s">
        <v>48</v>
      </c>
      <c r="D107" s="26" t="s">
        <v>93</v>
      </c>
      <c r="E107" s="27" t="s">
        <v>96</v>
      </c>
      <c r="F107" s="26" t="s">
        <v>96</v>
      </c>
      <c r="G107" s="27" t="s">
        <v>93</v>
      </c>
      <c r="H107" s="27" t="s">
        <v>93</v>
      </c>
      <c r="I107" s="26" t="s">
        <v>131</v>
      </c>
      <c r="J107" s="26">
        <v>821.02933399999995</v>
      </c>
      <c r="K107" s="28">
        <f t="shared" si="9"/>
        <v>0.821029334</v>
      </c>
      <c r="L107" s="27">
        <v>0</v>
      </c>
      <c r="M107" s="26">
        <f t="shared" si="8"/>
        <v>0</v>
      </c>
      <c r="N107" s="27">
        <f t="shared" si="10"/>
        <v>1</v>
      </c>
      <c r="O107" s="26">
        <f t="shared" si="11"/>
        <v>1</v>
      </c>
      <c r="P107" s="27" t="s">
        <v>33</v>
      </c>
      <c r="Q107" s="26" t="str">
        <f t="shared" si="12"/>
        <v>No</v>
      </c>
      <c r="R107" s="27">
        <f t="shared" si="13"/>
        <v>0</v>
      </c>
      <c r="S107" s="26">
        <f t="shared" si="14"/>
        <v>1</v>
      </c>
      <c r="T107" s="27">
        <f t="shared" si="15"/>
        <v>151</v>
      </c>
    </row>
    <row r="108" spans="1:20" x14ac:dyDescent="0.45">
      <c r="A108" s="24">
        <v>104</v>
      </c>
      <c r="B108" s="26" t="s">
        <v>45</v>
      </c>
      <c r="C108" s="27" t="s">
        <v>48</v>
      </c>
      <c r="D108" s="26" t="s">
        <v>93</v>
      </c>
      <c r="E108" s="27" t="s">
        <v>96</v>
      </c>
      <c r="F108" s="26" t="s">
        <v>96</v>
      </c>
      <c r="G108" s="27" t="s">
        <v>93</v>
      </c>
      <c r="H108" s="27" t="s">
        <v>93</v>
      </c>
      <c r="I108" s="26" t="s">
        <v>123</v>
      </c>
      <c r="J108" s="26">
        <v>1878.1442500000001</v>
      </c>
      <c r="K108" s="28">
        <f t="shared" si="9"/>
        <v>1.8781442500000001</v>
      </c>
      <c r="L108" s="27">
        <v>0</v>
      </c>
      <c r="M108" s="26">
        <f t="shared" si="8"/>
        <v>0</v>
      </c>
      <c r="N108" s="27">
        <f t="shared" si="10"/>
        <v>1</v>
      </c>
      <c r="O108" s="26">
        <f t="shared" si="11"/>
        <v>1</v>
      </c>
      <c r="P108" s="27" t="s">
        <v>33</v>
      </c>
      <c r="Q108" s="26" t="str">
        <f t="shared" si="12"/>
        <v>No</v>
      </c>
      <c r="R108" s="27">
        <f t="shared" si="13"/>
        <v>0</v>
      </c>
      <c r="S108" s="26">
        <f t="shared" si="14"/>
        <v>1</v>
      </c>
      <c r="T108" s="27">
        <f t="shared" si="15"/>
        <v>151</v>
      </c>
    </row>
    <row r="109" spans="1:20" x14ac:dyDescent="0.45">
      <c r="A109" s="24">
        <v>105</v>
      </c>
      <c r="B109" s="26" t="s">
        <v>45</v>
      </c>
      <c r="C109" s="27" t="s">
        <v>48</v>
      </c>
      <c r="D109" s="26" t="s">
        <v>93</v>
      </c>
      <c r="E109" s="27" t="s">
        <v>96</v>
      </c>
      <c r="F109" s="26" t="s">
        <v>96</v>
      </c>
      <c r="G109" s="27" t="s">
        <v>93</v>
      </c>
      <c r="H109" s="27" t="s">
        <v>93</v>
      </c>
      <c r="I109" s="26" t="s">
        <v>132</v>
      </c>
      <c r="J109" s="26">
        <v>417.586772</v>
      </c>
      <c r="K109" s="28">
        <f t="shared" si="9"/>
        <v>0.41758677199999999</v>
      </c>
      <c r="L109" s="27">
        <v>0</v>
      </c>
      <c r="M109" s="26">
        <f t="shared" si="8"/>
        <v>0</v>
      </c>
      <c r="N109" s="27">
        <f t="shared" si="10"/>
        <v>1</v>
      </c>
      <c r="O109" s="26">
        <f t="shared" si="11"/>
        <v>1</v>
      </c>
      <c r="P109" s="27" t="s">
        <v>33</v>
      </c>
      <c r="Q109" s="26" t="str">
        <f t="shared" si="12"/>
        <v>No</v>
      </c>
      <c r="R109" s="27">
        <f t="shared" si="13"/>
        <v>0</v>
      </c>
      <c r="S109" s="26">
        <f t="shared" si="14"/>
        <v>1</v>
      </c>
      <c r="T109" s="27">
        <f t="shared" si="15"/>
        <v>151</v>
      </c>
    </row>
    <row r="110" spans="1:20" x14ac:dyDescent="0.45">
      <c r="A110" s="24">
        <v>106</v>
      </c>
      <c r="B110" s="26" t="s">
        <v>45</v>
      </c>
      <c r="C110" s="27" t="s">
        <v>48</v>
      </c>
      <c r="D110" s="26" t="s">
        <v>93</v>
      </c>
      <c r="E110" s="27" t="s">
        <v>96</v>
      </c>
      <c r="F110" s="26" t="s">
        <v>96</v>
      </c>
      <c r="G110" s="27" t="s">
        <v>93</v>
      </c>
      <c r="H110" s="27" t="s">
        <v>93</v>
      </c>
      <c r="I110" s="26" t="s">
        <v>124</v>
      </c>
      <c r="J110" s="26">
        <v>18.795895999999999</v>
      </c>
      <c r="K110" s="28">
        <f t="shared" si="9"/>
        <v>1.8795895999999999E-2</v>
      </c>
      <c r="L110" s="27">
        <v>0</v>
      </c>
      <c r="M110" s="26">
        <f t="shared" si="8"/>
        <v>0</v>
      </c>
      <c r="N110" s="27">
        <f t="shared" si="10"/>
        <v>1</v>
      </c>
      <c r="O110" s="26">
        <f t="shared" si="11"/>
        <v>1</v>
      </c>
      <c r="P110" s="27" t="s">
        <v>33</v>
      </c>
      <c r="Q110" s="26" t="str">
        <f t="shared" si="12"/>
        <v>No</v>
      </c>
      <c r="R110" s="27">
        <f t="shared" si="13"/>
        <v>0</v>
      </c>
      <c r="S110" s="26">
        <f t="shared" si="14"/>
        <v>1</v>
      </c>
      <c r="T110" s="27">
        <f t="shared" si="15"/>
        <v>151</v>
      </c>
    </row>
    <row r="111" spans="1:20" x14ac:dyDescent="0.45">
      <c r="A111" s="24">
        <v>107</v>
      </c>
      <c r="B111" s="26" t="s">
        <v>45</v>
      </c>
      <c r="C111" s="27" t="s">
        <v>48</v>
      </c>
      <c r="D111" s="26" t="s">
        <v>93</v>
      </c>
      <c r="E111" s="27" t="s">
        <v>96</v>
      </c>
      <c r="F111" s="26" t="s">
        <v>96</v>
      </c>
      <c r="G111" s="27" t="s">
        <v>93</v>
      </c>
      <c r="H111" s="27" t="s">
        <v>93</v>
      </c>
      <c r="I111" s="26" t="s">
        <v>114</v>
      </c>
      <c r="J111" s="26">
        <v>333.51251300000001</v>
      </c>
      <c r="K111" s="28">
        <f t="shared" si="9"/>
        <v>0.33351251300000001</v>
      </c>
      <c r="L111" s="27">
        <v>0</v>
      </c>
      <c r="M111" s="26">
        <f t="shared" si="8"/>
        <v>0</v>
      </c>
      <c r="N111" s="27">
        <f t="shared" si="10"/>
        <v>1</v>
      </c>
      <c r="O111" s="26">
        <f t="shared" si="11"/>
        <v>1</v>
      </c>
      <c r="P111" s="27" t="s">
        <v>33</v>
      </c>
      <c r="Q111" s="26" t="str">
        <f t="shared" si="12"/>
        <v>No</v>
      </c>
      <c r="R111" s="27">
        <f t="shared" si="13"/>
        <v>0</v>
      </c>
      <c r="S111" s="26">
        <f t="shared" si="14"/>
        <v>1</v>
      </c>
      <c r="T111" s="27">
        <f t="shared" si="15"/>
        <v>151</v>
      </c>
    </row>
    <row r="112" spans="1:20" x14ac:dyDescent="0.45">
      <c r="A112" s="24">
        <v>108</v>
      </c>
      <c r="B112" s="26" t="s">
        <v>45</v>
      </c>
      <c r="C112" s="27" t="s">
        <v>48</v>
      </c>
      <c r="D112" s="26" t="s">
        <v>93</v>
      </c>
      <c r="E112" s="27" t="s">
        <v>96</v>
      </c>
      <c r="F112" s="26" t="s">
        <v>96</v>
      </c>
      <c r="G112" s="27" t="s">
        <v>93</v>
      </c>
      <c r="H112" s="27" t="s">
        <v>93</v>
      </c>
      <c r="I112" s="26" t="s">
        <v>126</v>
      </c>
      <c r="J112" s="26">
        <v>4026.4629850000001</v>
      </c>
      <c r="K112" s="28">
        <f t="shared" si="9"/>
        <v>4.0264629850000002</v>
      </c>
      <c r="L112" s="27">
        <v>0</v>
      </c>
      <c r="M112" s="26">
        <f t="shared" si="8"/>
        <v>0</v>
      </c>
      <c r="N112" s="27">
        <f t="shared" si="10"/>
        <v>1</v>
      </c>
      <c r="O112" s="26">
        <f t="shared" si="11"/>
        <v>1</v>
      </c>
      <c r="P112" s="27" t="s">
        <v>33</v>
      </c>
      <c r="Q112" s="26" t="str">
        <f t="shared" si="12"/>
        <v>No</v>
      </c>
      <c r="R112" s="27">
        <f t="shared" si="13"/>
        <v>0</v>
      </c>
      <c r="S112" s="26">
        <f t="shared" si="14"/>
        <v>1</v>
      </c>
      <c r="T112" s="27">
        <f t="shared" si="15"/>
        <v>151</v>
      </c>
    </row>
    <row r="113" spans="1:20" x14ac:dyDescent="0.45">
      <c r="A113" s="24">
        <v>109</v>
      </c>
      <c r="B113" s="26" t="s">
        <v>45</v>
      </c>
      <c r="C113" s="27" t="s">
        <v>48</v>
      </c>
      <c r="D113" s="26" t="s">
        <v>93</v>
      </c>
      <c r="E113" s="27" t="s">
        <v>96</v>
      </c>
      <c r="F113" s="26" t="s">
        <v>96</v>
      </c>
      <c r="G113" s="27" t="s">
        <v>93</v>
      </c>
      <c r="H113" s="27" t="s">
        <v>93</v>
      </c>
      <c r="I113" s="26" t="s">
        <v>127</v>
      </c>
      <c r="J113" s="26">
        <v>1904.226733</v>
      </c>
      <c r="K113" s="28">
        <f t="shared" si="9"/>
        <v>1.904226733</v>
      </c>
      <c r="L113" s="27">
        <v>0</v>
      </c>
      <c r="M113" s="26">
        <f t="shared" si="8"/>
        <v>0</v>
      </c>
      <c r="N113" s="27">
        <f t="shared" si="10"/>
        <v>1</v>
      </c>
      <c r="O113" s="26">
        <f t="shared" si="11"/>
        <v>1</v>
      </c>
      <c r="P113" s="27" t="s">
        <v>33</v>
      </c>
      <c r="Q113" s="26" t="str">
        <f t="shared" si="12"/>
        <v>No</v>
      </c>
      <c r="R113" s="27">
        <f t="shared" si="13"/>
        <v>0</v>
      </c>
      <c r="S113" s="26">
        <f t="shared" si="14"/>
        <v>1</v>
      </c>
      <c r="T113" s="27">
        <f t="shared" si="15"/>
        <v>151</v>
      </c>
    </row>
    <row r="114" spans="1:20" x14ac:dyDescent="0.45">
      <c r="A114" s="24">
        <v>110</v>
      </c>
      <c r="B114" s="26" t="s">
        <v>45</v>
      </c>
      <c r="C114" s="27" t="s">
        <v>48</v>
      </c>
      <c r="D114" s="26" t="s">
        <v>93</v>
      </c>
      <c r="E114" s="27" t="s">
        <v>96</v>
      </c>
      <c r="F114" s="26" t="s">
        <v>96</v>
      </c>
      <c r="G114" s="27" t="s">
        <v>93</v>
      </c>
      <c r="H114" s="27" t="s">
        <v>93</v>
      </c>
      <c r="I114" s="26" t="s">
        <v>133</v>
      </c>
      <c r="J114" s="26">
        <v>2.6960120000000001</v>
      </c>
      <c r="K114" s="28">
        <f t="shared" si="9"/>
        <v>2.6960120000000002E-3</v>
      </c>
      <c r="L114" s="27">
        <v>0</v>
      </c>
      <c r="M114" s="26">
        <f t="shared" si="8"/>
        <v>0</v>
      </c>
      <c r="N114" s="27">
        <f t="shared" si="10"/>
        <v>1</v>
      </c>
      <c r="O114" s="26">
        <f t="shared" si="11"/>
        <v>1</v>
      </c>
      <c r="P114" s="27" t="s">
        <v>33</v>
      </c>
      <c r="Q114" s="26" t="str">
        <f t="shared" si="12"/>
        <v>No</v>
      </c>
      <c r="R114" s="27">
        <f t="shared" si="13"/>
        <v>0</v>
      </c>
      <c r="S114" s="26">
        <f t="shared" si="14"/>
        <v>1</v>
      </c>
      <c r="T114" s="27">
        <f t="shared" si="15"/>
        <v>151</v>
      </c>
    </row>
    <row r="115" spans="1:20" x14ac:dyDescent="0.45">
      <c r="A115" s="24">
        <v>111</v>
      </c>
      <c r="B115" s="26" t="s">
        <v>45</v>
      </c>
      <c r="C115" s="27" t="s">
        <v>48</v>
      </c>
      <c r="D115" s="26" t="s">
        <v>93</v>
      </c>
      <c r="E115" s="27" t="s">
        <v>76</v>
      </c>
      <c r="F115" s="26" t="s">
        <v>76</v>
      </c>
      <c r="G115" s="27" t="s">
        <v>93</v>
      </c>
      <c r="H115" s="27" t="s">
        <v>93</v>
      </c>
      <c r="I115" s="26" t="s">
        <v>121</v>
      </c>
      <c r="J115" s="26">
        <v>6.17056</v>
      </c>
      <c r="K115" s="28">
        <f t="shared" si="9"/>
        <v>6.1705600000000003E-3</v>
      </c>
      <c r="L115" s="27">
        <v>0</v>
      </c>
      <c r="M115" s="26">
        <f t="shared" si="8"/>
        <v>0</v>
      </c>
      <c r="N115" s="27">
        <f t="shared" si="10"/>
        <v>1</v>
      </c>
      <c r="O115" s="26">
        <f t="shared" si="11"/>
        <v>1</v>
      </c>
      <c r="P115" s="27" t="s">
        <v>33</v>
      </c>
      <c r="Q115" s="26" t="str">
        <f t="shared" si="12"/>
        <v>No</v>
      </c>
      <c r="R115" s="27">
        <f t="shared" si="13"/>
        <v>0</v>
      </c>
      <c r="S115" s="26">
        <f t="shared" si="14"/>
        <v>1</v>
      </c>
      <c r="T115" s="27">
        <f t="shared" si="15"/>
        <v>151</v>
      </c>
    </row>
    <row r="116" spans="1:20" x14ac:dyDescent="0.45">
      <c r="A116" s="24">
        <v>112</v>
      </c>
      <c r="B116" s="26" t="s">
        <v>45</v>
      </c>
      <c r="C116" s="27" t="s">
        <v>48</v>
      </c>
      <c r="D116" s="26" t="s">
        <v>93</v>
      </c>
      <c r="E116" s="27" t="s">
        <v>76</v>
      </c>
      <c r="F116" s="26" t="s">
        <v>76</v>
      </c>
      <c r="G116" s="27" t="s">
        <v>93</v>
      </c>
      <c r="H116" s="27" t="s">
        <v>93</v>
      </c>
      <c r="I116" s="26" t="s">
        <v>110</v>
      </c>
      <c r="J116" s="26">
        <v>7894.5645370000002</v>
      </c>
      <c r="K116" s="28">
        <f t="shared" si="9"/>
        <v>7.8945645369999999</v>
      </c>
      <c r="L116" s="27">
        <v>2.4430000000000001</v>
      </c>
      <c r="M116" s="26">
        <f t="shared" si="8"/>
        <v>0.48860000000000003</v>
      </c>
      <c r="N116" s="27">
        <f t="shared" si="10"/>
        <v>1</v>
      </c>
      <c r="O116" s="26">
        <f t="shared" si="11"/>
        <v>0.51139999999999997</v>
      </c>
      <c r="P116" s="27" t="s">
        <v>33</v>
      </c>
      <c r="Q116" s="26" t="str">
        <f t="shared" si="12"/>
        <v>No</v>
      </c>
      <c r="R116" s="27">
        <f t="shared" si="13"/>
        <v>61.890684116906606</v>
      </c>
      <c r="S116" s="26">
        <f t="shared" si="14"/>
        <v>1</v>
      </c>
      <c r="T116" s="27">
        <f t="shared" si="15"/>
        <v>100</v>
      </c>
    </row>
    <row r="117" spans="1:20" x14ac:dyDescent="0.45">
      <c r="A117" s="24">
        <v>113</v>
      </c>
      <c r="B117" s="26" t="s">
        <v>45</v>
      </c>
      <c r="C117" s="27" t="s">
        <v>48</v>
      </c>
      <c r="D117" s="26" t="s">
        <v>93</v>
      </c>
      <c r="E117" s="27" t="s">
        <v>76</v>
      </c>
      <c r="F117" s="26" t="s">
        <v>76</v>
      </c>
      <c r="G117" s="27" t="s">
        <v>93</v>
      </c>
      <c r="H117" s="27" t="s">
        <v>93</v>
      </c>
      <c r="I117" s="26" t="s">
        <v>128</v>
      </c>
      <c r="J117" s="26">
        <v>526.97591</v>
      </c>
      <c r="K117" s="28">
        <f t="shared" si="9"/>
        <v>0.52697590999999999</v>
      </c>
      <c r="L117" s="27">
        <v>0</v>
      </c>
      <c r="M117" s="26">
        <f t="shared" si="8"/>
        <v>0</v>
      </c>
      <c r="N117" s="27">
        <f t="shared" si="10"/>
        <v>1</v>
      </c>
      <c r="O117" s="26">
        <f t="shared" si="11"/>
        <v>1</v>
      </c>
      <c r="P117" s="27" t="s">
        <v>33</v>
      </c>
      <c r="Q117" s="26" t="str">
        <f t="shared" si="12"/>
        <v>No</v>
      </c>
      <c r="R117" s="27">
        <f t="shared" si="13"/>
        <v>0</v>
      </c>
      <c r="S117" s="26">
        <f t="shared" si="14"/>
        <v>1</v>
      </c>
      <c r="T117" s="27">
        <f t="shared" si="15"/>
        <v>151</v>
      </c>
    </row>
    <row r="118" spans="1:20" x14ac:dyDescent="0.45">
      <c r="A118" s="24">
        <v>114</v>
      </c>
      <c r="B118" s="26" t="s">
        <v>45</v>
      </c>
      <c r="C118" s="27" t="s">
        <v>48</v>
      </c>
      <c r="D118" s="26" t="s">
        <v>93</v>
      </c>
      <c r="E118" s="27" t="s">
        <v>76</v>
      </c>
      <c r="F118" s="26" t="s">
        <v>76</v>
      </c>
      <c r="G118" s="27" t="s">
        <v>93</v>
      </c>
      <c r="H118" s="27" t="s">
        <v>93</v>
      </c>
      <c r="I118" s="26" t="s">
        <v>129</v>
      </c>
      <c r="J118" s="26">
        <v>543.86118499999998</v>
      </c>
      <c r="K118" s="28">
        <f t="shared" si="9"/>
        <v>0.54386118500000002</v>
      </c>
      <c r="L118" s="27">
        <v>0</v>
      </c>
      <c r="M118" s="26">
        <f t="shared" si="8"/>
        <v>0</v>
      </c>
      <c r="N118" s="27">
        <f t="shared" si="10"/>
        <v>1</v>
      </c>
      <c r="O118" s="26">
        <f t="shared" si="11"/>
        <v>1</v>
      </c>
      <c r="P118" s="27" t="s">
        <v>33</v>
      </c>
      <c r="Q118" s="26" t="str">
        <f t="shared" si="12"/>
        <v>No</v>
      </c>
      <c r="R118" s="27">
        <f t="shared" si="13"/>
        <v>0</v>
      </c>
      <c r="S118" s="26">
        <f t="shared" si="14"/>
        <v>1</v>
      </c>
      <c r="T118" s="27">
        <f t="shared" si="15"/>
        <v>151</v>
      </c>
    </row>
    <row r="119" spans="1:20" x14ac:dyDescent="0.45">
      <c r="A119" s="24">
        <v>115</v>
      </c>
      <c r="B119" s="26" t="s">
        <v>45</v>
      </c>
      <c r="C119" s="27" t="s">
        <v>48</v>
      </c>
      <c r="D119" s="26" t="s">
        <v>93</v>
      </c>
      <c r="E119" s="27" t="s">
        <v>76</v>
      </c>
      <c r="F119" s="26" t="s">
        <v>76</v>
      </c>
      <c r="G119" s="27" t="s">
        <v>93</v>
      </c>
      <c r="H119" s="27" t="s">
        <v>93</v>
      </c>
      <c r="I119" s="26" t="s">
        <v>124</v>
      </c>
      <c r="J119" s="26">
        <v>40.613939000000002</v>
      </c>
      <c r="K119" s="28">
        <f t="shared" si="9"/>
        <v>4.0613939000000002E-2</v>
      </c>
      <c r="L119" s="27">
        <v>0</v>
      </c>
      <c r="M119" s="26">
        <f t="shared" si="8"/>
        <v>0</v>
      </c>
      <c r="N119" s="27">
        <f t="shared" si="10"/>
        <v>1</v>
      </c>
      <c r="O119" s="26">
        <f t="shared" si="11"/>
        <v>1</v>
      </c>
      <c r="P119" s="27" t="s">
        <v>33</v>
      </c>
      <c r="Q119" s="26" t="str">
        <f t="shared" si="12"/>
        <v>No</v>
      </c>
      <c r="R119" s="27">
        <f t="shared" si="13"/>
        <v>0</v>
      </c>
      <c r="S119" s="26">
        <f t="shared" si="14"/>
        <v>1</v>
      </c>
      <c r="T119" s="27">
        <f t="shared" si="15"/>
        <v>151</v>
      </c>
    </row>
    <row r="120" spans="1:20" x14ac:dyDescent="0.45">
      <c r="A120" s="24">
        <v>116</v>
      </c>
      <c r="B120" s="26" t="s">
        <v>45</v>
      </c>
      <c r="C120" s="27" t="s">
        <v>48</v>
      </c>
      <c r="D120" s="26" t="s">
        <v>93</v>
      </c>
      <c r="E120" s="27" t="s">
        <v>76</v>
      </c>
      <c r="F120" s="26" t="s">
        <v>76</v>
      </c>
      <c r="G120" s="27" t="s">
        <v>93</v>
      </c>
      <c r="H120" s="27" t="s">
        <v>93</v>
      </c>
      <c r="I120" s="26" t="s">
        <v>114</v>
      </c>
      <c r="J120" s="26">
        <v>7379.4476549999999</v>
      </c>
      <c r="K120" s="28">
        <f t="shared" si="9"/>
        <v>7.3794476549999999</v>
      </c>
      <c r="L120" s="27">
        <v>0</v>
      </c>
      <c r="M120" s="26">
        <f t="shared" si="8"/>
        <v>0</v>
      </c>
      <c r="N120" s="27">
        <f t="shared" si="10"/>
        <v>1</v>
      </c>
      <c r="O120" s="26">
        <f t="shared" si="11"/>
        <v>1</v>
      </c>
      <c r="P120" s="27" t="s">
        <v>33</v>
      </c>
      <c r="Q120" s="26" t="str">
        <f t="shared" si="12"/>
        <v>No</v>
      </c>
      <c r="R120" s="27">
        <f t="shared" si="13"/>
        <v>0</v>
      </c>
      <c r="S120" s="26">
        <f t="shared" si="14"/>
        <v>1</v>
      </c>
      <c r="T120" s="27">
        <f t="shared" si="15"/>
        <v>151</v>
      </c>
    </row>
    <row r="121" spans="1:20" x14ac:dyDescent="0.45">
      <c r="A121" s="24">
        <v>117</v>
      </c>
      <c r="B121" s="26" t="s">
        <v>45</v>
      </c>
      <c r="C121" s="27" t="s">
        <v>48</v>
      </c>
      <c r="D121" s="26" t="s">
        <v>93</v>
      </c>
      <c r="E121" s="27" t="s">
        <v>76</v>
      </c>
      <c r="F121" s="26" t="s">
        <v>76</v>
      </c>
      <c r="G121" s="27" t="s">
        <v>93</v>
      </c>
      <c r="H121" s="27" t="s">
        <v>93</v>
      </c>
      <c r="I121" s="26" t="s">
        <v>126</v>
      </c>
      <c r="J121" s="26">
        <v>1710.2293179999999</v>
      </c>
      <c r="K121" s="28">
        <f t="shared" si="9"/>
        <v>1.7102293179999999</v>
      </c>
      <c r="L121" s="27">
        <v>0</v>
      </c>
      <c r="M121" s="26">
        <f t="shared" si="8"/>
        <v>0</v>
      </c>
      <c r="N121" s="27">
        <f t="shared" si="10"/>
        <v>1</v>
      </c>
      <c r="O121" s="26">
        <f t="shared" si="11"/>
        <v>1</v>
      </c>
      <c r="P121" s="27" t="s">
        <v>33</v>
      </c>
      <c r="Q121" s="26" t="str">
        <f t="shared" si="12"/>
        <v>No</v>
      </c>
      <c r="R121" s="27">
        <f t="shared" si="13"/>
        <v>0</v>
      </c>
      <c r="S121" s="26">
        <f t="shared" si="14"/>
        <v>1</v>
      </c>
      <c r="T121" s="27">
        <f t="shared" si="15"/>
        <v>151</v>
      </c>
    </row>
    <row r="122" spans="1:20" x14ac:dyDescent="0.45">
      <c r="A122" s="24">
        <v>118</v>
      </c>
      <c r="B122" s="26" t="s">
        <v>45</v>
      </c>
      <c r="C122" s="27" t="s">
        <v>48</v>
      </c>
      <c r="D122" s="26" t="s">
        <v>93</v>
      </c>
      <c r="E122" s="27" t="s">
        <v>76</v>
      </c>
      <c r="F122" s="26" t="s">
        <v>76</v>
      </c>
      <c r="G122" s="27" t="s">
        <v>93</v>
      </c>
      <c r="H122" s="27" t="s">
        <v>93</v>
      </c>
      <c r="I122" s="26" t="s">
        <v>127</v>
      </c>
      <c r="J122" s="26">
        <v>13.946738</v>
      </c>
      <c r="K122" s="28">
        <f t="shared" si="9"/>
        <v>1.3946738E-2</v>
      </c>
      <c r="L122" s="27">
        <v>0</v>
      </c>
      <c r="M122" s="26">
        <f t="shared" si="8"/>
        <v>0</v>
      </c>
      <c r="N122" s="27">
        <f t="shared" si="10"/>
        <v>1</v>
      </c>
      <c r="O122" s="26">
        <f t="shared" si="11"/>
        <v>1</v>
      </c>
      <c r="P122" s="27" t="s">
        <v>33</v>
      </c>
      <c r="Q122" s="26" t="str">
        <f t="shared" si="12"/>
        <v>No</v>
      </c>
      <c r="R122" s="27">
        <f t="shared" si="13"/>
        <v>0</v>
      </c>
      <c r="S122" s="26">
        <f t="shared" si="14"/>
        <v>1</v>
      </c>
      <c r="T122" s="27">
        <f t="shared" si="15"/>
        <v>151</v>
      </c>
    </row>
    <row r="123" spans="1:20" x14ac:dyDescent="0.45">
      <c r="A123" s="24">
        <v>119</v>
      </c>
      <c r="B123" s="26" t="s">
        <v>45</v>
      </c>
      <c r="C123" s="27" t="s">
        <v>27</v>
      </c>
      <c r="D123" s="26" t="s">
        <v>93</v>
      </c>
      <c r="E123" s="27" t="s">
        <v>94</v>
      </c>
      <c r="F123" s="26" t="s">
        <v>97</v>
      </c>
      <c r="G123" s="27" t="s">
        <v>93</v>
      </c>
      <c r="H123" s="27" t="s">
        <v>93</v>
      </c>
      <c r="I123" s="26" t="s">
        <v>93</v>
      </c>
      <c r="J123" s="26">
        <v>8467.6921440000006</v>
      </c>
      <c r="K123" s="28">
        <f t="shared" si="9"/>
        <v>8.4676921440000008</v>
      </c>
      <c r="L123" s="27">
        <v>22.657</v>
      </c>
      <c r="M123" s="26">
        <f t="shared" si="8"/>
        <v>4.5313999999999997</v>
      </c>
      <c r="N123" s="27">
        <f t="shared" si="10"/>
        <v>2.5</v>
      </c>
      <c r="O123" s="26">
        <f t="shared" si="11"/>
        <v>-0.81255999999999995</v>
      </c>
      <c r="P123" s="27" t="s">
        <v>33</v>
      </c>
      <c r="Q123" s="26" t="str">
        <f t="shared" si="12"/>
        <v>No</v>
      </c>
      <c r="R123" s="27">
        <f t="shared" si="13"/>
        <v>535.13990860081503</v>
      </c>
      <c r="S123" s="26">
        <f t="shared" si="14"/>
        <v>4</v>
      </c>
      <c r="T123" s="27">
        <f t="shared" si="15"/>
        <v>20</v>
      </c>
    </row>
    <row r="124" spans="1:20" x14ac:dyDescent="0.45">
      <c r="A124" s="24">
        <v>120</v>
      </c>
      <c r="B124" s="26" t="s">
        <v>45</v>
      </c>
      <c r="C124" s="27" t="s">
        <v>27</v>
      </c>
      <c r="D124" s="26" t="s">
        <v>93</v>
      </c>
      <c r="E124" s="27" t="s">
        <v>94</v>
      </c>
      <c r="F124" s="26" t="s">
        <v>98</v>
      </c>
      <c r="G124" s="27" t="s">
        <v>93</v>
      </c>
      <c r="H124" s="27" t="s">
        <v>93</v>
      </c>
      <c r="I124" s="26" t="s">
        <v>93</v>
      </c>
      <c r="J124" s="26">
        <v>131834.42318000001</v>
      </c>
      <c r="K124" s="28">
        <f t="shared" si="9"/>
        <v>131.83442318000002</v>
      </c>
      <c r="L124" s="27">
        <v>153.511</v>
      </c>
      <c r="M124" s="26">
        <f t="shared" si="8"/>
        <v>30.702199999999998</v>
      </c>
      <c r="N124" s="27">
        <f t="shared" si="10"/>
        <v>2.5</v>
      </c>
      <c r="O124" s="26">
        <f t="shared" si="11"/>
        <v>-11.28088</v>
      </c>
      <c r="P124" s="27" t="s">
        <v>33</v>
      </c>
      <c r="Q124" s="26" t="str">
        <f t="shared" si="12"/>
        <v>No</v>
      </c>
      <c r="R124" s="27">
        <f t="shared" si="13"/>
        <v>232.88454759710802</v>
      </c>
      <c r="S124" s="26">
        <f t="shared" si="14"/>
        <v>2</v>
      </c>
      <c r="T124" s="27">
        <f t="shared" si="15"/>
        <v>46</v>
      </c>
    </row>
    <row r="125" spans="1:20" x14ac:dyDescent="0.45">
      <c r="A125" s="24">
        <v>121</v>
      </c>
      <c r="B125" s="26" t="s">
        <v>45</v>
      </c>
      <c r="C125" s="27" t="s">
        <v>27</v>
      </c>
      <c r="D125" s="26" t="s">
        <v>93</v>
      </c>
      <c r="E125" s="27" t="s">
        <v>94</v>
      </c>
      <c r="F125" s="26" t="s">
        <v>100</v>
      </c>
      <c r="G125" s="27" t="s">
        <v>93</v>
      </c>
      <c r="H125" s="27" t="s">
        <v>93</v>
      </c>
      <c r="I125" s="26" t="s">
        <v>93</v>
      </c>
      <c r="J125" s="26">
        <v>95915.574372999996</v>
      </c>
      <c r="K125" s="28">
        <f t="shared" si="9"/>
        <v>95.915574372999998</v>
      </c>
      <c r="L125" s="27">
        <v>40.54</v>
      </c>
      <c r="M125" s="26">
        <f t="shared" si="8"/>
        <v>8.1080000000000005</v>
      </c>
      <c r="N125" s="27">
        <f t="shared" si="10"/>
        <v>2.5</v>
      </c>
      <c r="O125" s="26">
        <f t="shared" si="11"/>
        <v>-2.2432000000000003</v>
      </c>
      <c r="P125" s="27" t="s">
        <v>33</v>
      </c>
      <c r="Q125" s="26" t="str">
        <f t="shared" si="12"/>
        <v>No</v>
      </c>
      <c r="R125" s="27">
        <f t="shared" si="13"/>
        <v>84.53267420856298</v>
      </c>
      <c r="S125" s="26">
        <f t="shared" si="14"/>
        <v>1</v>
      </c>
      <c r="T125" s="27">
        <f t="shared" si="15"/>
        <v>92</v>
      </c>
    </row>
    <row r="126" spans="1:20" x14ac:dyDescent="0.45">
      <c r="A126" s="24">
        <v>122</v>
      </c>
      <c r="B126" s="26" t="s">
        <v>45</v>
      </c>
      <c r="C126" s="27" t="s">
        <v>27</v>
      </c>
      <c r="D126" s="26" t="s">
        <v>93</v>
      </c>
      <c r="E126" s="27" t="s">
        <v>94</v>
      </c>
      <c r="F126" s="26" t="s">
        <v>99</v>
      </c>
      <c r="G126" s="27" t="s">
        <v>93</v>
      </c>
      <c r="H126" s="27" t="s">
        <v>93</v>
      </c>
      <c r="I126" s="26" t="s">
        <v>93</v>
      </c>
      <c r="J126" s="26">
        <v>422835.52776299999</v>
      </c>
      <c r="K126" s="28">
        <f t="shared" si="9"/>
        <v>422.83552776300002</v>
      </c>
      <c r="L126" s="27">
        <v>657.01</v>
      </c>
      <c r="M126" s="26">
        <f t="shared" si="8"/>
        <v>131.40199999999999</v>
      </c>
      <c r="N126" s="27">
        <f t="shared" si="10"/>
        <v>2.5</v>
      </c>
      <c r="O126" s="26">
        <f t="shared" si="11"/>
        <v>-51.560799999999993</v>
      </c>
      <c r="P126" s="27" t="s">
        <v>33</v>
      </c>
      <c r="Q126" s="26" t="str">
        <f t="shared" si="12"/>
        <v>No</v>
      </c>
      <c r="R126" s="27">
        <f t="shared" si="13"/>
        <v>310.76385821971661</v>
      </c>
      <c r="S126" s="26">
        <f t="shared" si="14"/>
        <v>3</v>
      </c>
      <c r="T126" s="27">
        <f t="shared" si="15"/>
        <v>37</v>
      </c>
    </row>
    <row r="127" spans="1:20" x14ac:dyDescent="0.45">
      <c r="A127" s="24">
        <v>123</v>
      </c>
      <c r="B127" s="26" t="s">
        <v>45</v>
      </c>
      <c r="C127" s="27" t="s">
        <v>27</v>
      </c>
      <c r="D127" s="26" t="s">
        <v>93</v>
      </c>
      <c r="E127" s="27" t="s">
        <v>96</v>
      </c>
      <c r="F127" s="26" t="s">
        <v>96</v>
      </c>
      <c r="G127" s="27" t="s">
        <v>93</v>
      </c>
      <c r="H127" s="27" t="s">
        <v>93</v>
      </c>
      <c r="I127" s="26" t="s">
        <v>123</v>
      </c>
      <c r="J127" s="26">
        <v>681.38949600000001</v>
      </c>
      <c r="K127" s="28">
        <f t="shared" si="9"/>
        <v>0.68138949599999998</v>
      </c>
      <c r="L127" s="27">
        <v>0</v>
      </c>
      <c r="M127" s="26">
        <f t="shared" si="8"/>
        <v>0</v>
      </c>
      <c r="N127" s="27">
        <f t="shared" si="10"/>
        <v>1</v>
      </c>
      <c r="O127" s="26">
        <f t="shared" si="11"/>
        <v>1</v>
      </c>
      <c r="P127" s="27" t="s">
        <v>33</v>
      </c>
      <c r="Q127" s="26" t="str">
        <f t="shared" si="12"/>
        <v>No</v>
      </c>
      <c r="R127" s="27">
        <f t="shared" si="13"/>
        <v>0</v>
      </c>
      <c r="S127" s="26">
        <f t="shared" si="14"/>
        <v>1</v>
      </c>
      <c r="T127" s="27">
        <f t="shared" si="15"/>
        <v>151</v>
      </c>
    </row>
    <row r="128" spans="1:20" x14ac:dyDescent="0.45">
      <c r="A128" s="24">
        <v>124</v>
      </c>
      <c r="B128" s="26" t="s">
        <v>45</v>
      </c>
      <c r="C128" s="27" t="s">
        <v>27</v>
      </c>
      <c r="D128" s="26" t="s">
        <v>93</v>
      </c>
      <c r="E128" s="27" t="s">
        <v>96</v>
      </c>
      <c r="F128" s="26" t="s">
        <v>96</v>
      </c>
      <c r="G128" s="27" t="s">
        <v>93</v>
      </c>
      <c r="H128" s="27" t="s">
        <v>93</v>
      </c>
      <c r="I128" s="26" t="s">
        <v>121</v>
      </c>
      <c r="J128" s="26">
        <v>2800.1637719999999</v>
      </c>
      <c r="K128" s="28">
        <f t="shared" si="9"/>
        <v>2.8001637719999999</v>
      </c>
      <c r="L128" s="27">
        <v>0</v>
      </c>
      <c r="M128" s="26">
        <f t="shared" si="8"/>
        <v>0</v>
      </c>
      <c r="N128" s="27">
        <f t="shared" si="10"/>
        <v>1</v>
      </c>
      <c r="O128" s="26">
        <f t="shared" si="11"/>
        <v>1</v>
      </c>
      <c r="P128" s="27" t="s">
        <v>33</v>
      </c>
      <c r="Q128" s="26" t="str">
        <f t="shared" si="12"/>
        <v>No</v>
      </c>
      <c r="R128" s="27">
        <f t="shared" si="13"/>
        <v>0</v>
      </c>
      <c r="S128" s="26">
        <f t="shared" si="14"/>
        <v>1</v>
      </c>
      <c r="T128" s="27">
        <f t="shared" si="15"/>
        <v>151</v>
      </c>
    </row>
    <row r="129" spans="1:20" x14ac:dyDescent="0.45">
      <c r="A129" s="24">
        <v>125</v>
      </c>
      <c r="B129" s="26" t="s">
        <v>45</v>
      </c>
      <c r="C129" s="27" t="s">
        <v>27</v>
      </c>
      <c r="D129" s="26" t="s">
        <v>93</v>
      </c>
      <c r="E129" s="27" t="s">
        <v>96</v>
      </c>
      <c r="F129" s="26" t="s">
        <v>96</v>
      </c>
      <c r="G129" s="27" t="s">
        <v>93</v>
      </c>
      <c r="H129" s="27" t="s">
        <v>93</v>
      </c>
      <c r="I129" s="26" t="s">
        <v>110</v>
      </c>
      <c r="J129" s="26">
        <v>7929.3166069999997</v>
      </c>
      <c r="K129" s="28">
        <f t="shared" si="9"/>
        <v>7.9293166069999996</v>
      </c>
      <c r="L129" s="27">
        <v>1.2210000000000001</v>
      </c>
      <c r="M129" s="26">
        <f t="shared" si="8"/>
        <v>0.24420000000000003</v>
      </c>
      <c r="N129" s="27">
        <f t="shared" si="10"/>
        <v>1</v>
      </c>
      <c r="O129" s="26">
        <f t="shared" si="11"/>
        <v>0.75580000000000003</v>
      </c>
      <c r="P129" s="27" t="s">
        <v>33</v>
      </c>
      <c r="Q129" s="26" t="str">
        <f t="shared" si="12"/>
        <v>No</v>
      </c>
      <c r="R129" s="27">
        <f t="shared" si="13"/>
        <v>30.797105488816062</v>
      </c>
      <c r="S129" s="26">
        <f t="shared" si="14"/>
        <v>1</v>
      </c>
      <c r="T129" s="27">
        <f t="shared" si="15"/>
        <v>122</v>
      </c>
    </row>
    <row r="130" spans="1:20" x14ac:dyDescent="0.45">
      <c r="A130" s="24">
        <v>126</v>
      </c>
      <c r="B130" s="26" t="s">
        <v>45</v>
      </c>
      <c r="C130" s="27" t="s">
        <v>27</v>
      </c>
      <c r="D130" s="26" t="s">
        <v>93</v>
      </c>
      <c r="E130" s="27" t="s">
        <v>96</v>
      </c>
      <c r="F130" s="26" t="s">
        <v>96</v>
      </c>
      <c r="G130" s="27" t="s">
        <v>93</v>
      </c>
      <c r="H130" s="27" t="s">
        <v>93</v>
      </c>
      <c r="I130" s="26" t="s">
        <v>128</v>
      </c>
      <c r="J130" s="26">
        <v>520.65747399999998</v>
      </c>
      <c r="K130" s="28">
        <f t="shared" si="9"/>
        <v>0.52065747399999995</v>
      </c>
      <c r="L130" s="27">
        <v>0</v>
      </c>
      <c r="M130" s="26">
        <f t="shared" si="8"/>
        <v>0</v>
      </c>
      <c r="N130" s="27">
        <f t="shared" si="10"/>
        <v>1</v>
      </c>
      <c r="O130" s="26">
        <f t="shared" si="11"/>
        <v>1</v>
      </c>
      <c r="P130" s="27" t="s">
        <v>33</v>
      </c>
      <c r="Q130" s="26" t="str">
        <f t="shared" si="12"/>
        <v>No</v>
      </c>
      <c r="R130" s="27">
        <f t="shared" si="13"/>
        <v>0</v>
      </c>
      <c r="S130" s="26">
        <f t="shared" si="14"/>
        <v>1</v>
      </c>
      <c r="T130" s="27">
        <f t="shared" si="15"/>
        <v>151</v>
      </c>
    </row>
    <row r="131" spans="1:20" x14ac:dyDescent="0.45">
      <c r="A131" s="24">
        <v>127</v>
      </c>
      <c r="B131" s="26" t="s">
        <v>45</v>
      </c>
      <c r="C131" s="27" t="s">
        <v>27</v>
      </c>
      <c r="D131" s="26" t="s">
        <v>93</v>
      </c>
      <c r="E131" s="27" t="s">
        <v>96</v>
      </c>
      <c r="F131" s="26" t="s">
        <v>96</v>
      </c>
      <c r="G131" s="27" t="s">
        <v>93</v>
      </c>
      <c r="H131" s="27" t="s">
        <v>93</v>
      </c>
      <c r="I131" s="26" t="s">
        <v>130</v>
      </c>
      <c r="J131" s="26">
        <v>1336.638596</v>
      </c>
      <c r="K131" s="28">
        <f t="shared" si="9"/>
        <v>1.336638596</v>
      </c>
      <c r="L131" s="27">
        <v>0</v>
      </c>
      <c r="M131" s="26">
        <f t="shared" si="8"/>
        <v>0</v>
      </c>
      <c r="N131" s="27">
        <f t="shared" si="10"/>
        <v>1</v>
      </c>
      <c r="O131" s="26">
        <f t="shared" si="11"/>
        <v>1</v>
      </c>
      <c r="P131" s="27" t="s">
        <v>33</v>
      </c>
      <c r="Q131" s="26" t="str">
        <f t="shared" si="12"/>
        <v>No</v>
      </c>
      <c r="R131" s="27">
        <f t="shared" si="13"/>
        <v>0</v>
      </c>
      <c r="S131" s="26">
        <f t="shared" si="14"/>
        <v>1</v>
      </c>
      <c r="T131" s="27">
        <f t="shared" si="15"/>
        <v>151</v>
      </c>
    </row>
    <row r="132" spans="1:20" x14ac:dyDescent="0.45">
      <c r="A132" s="24">
        <v>128</v>
      </c>
      <c r="B132" s="26" t="s">
        <v>45</v>
      </c>
      <c r="C132" s="27" t="s">
        <v>27</v>
      </c>
      <c r="D132" s="26" t="s">
        <v>93</v>
      </c>
      <c r="E132" s="27" t="s">
        <v>96</v>
      </c>
      <c r="F132" s="26" t="s">
        <v>96</v>
      </c>
      <c r="G132" s="27" t="s">
        <v>93</v>
      </c>
      <c r="H132" s="27" t="s">
        <v>93</v>
      </c>
      <c r="I132" s="26" t="s">
        <v>134</v>
      </c>
      <c r="J132" s="26">
        <v>568.65858600000001</v>
      </c>
      <c r="K132" s="28">
        <f t="shared" si="9"/>
        <v>0.56865858599999997</v>
      </c>
      <c r="L132" s="27">
        <v>0</v>
      </c>
      <c r="M132" s="26">
        <f t="shared" si="8"/>
        <v>0</v>
      </c>
      <c r="N132" s="27">
        <f t="shared" si="10"/>
        <v>1</v>
      </c>
      <c r="O132" s="26">
        <f t="shared" si="11"/>
        <v>1</v>
      </c>
      <c r="P132" s="27" t="s">
        <v>33</v>
      </c>
      <c r="Q132" s="26" t="str">
        <f t="shared" si="12"/>
        <v>No</v>
      </c>
      <c r="R132" s="27">
        <f t="shared" si="13"/>
        <v>0</v>
      </c>
      <c r="S132" s="26">
        <f t="shared" si="14"/>
        <v>1</v>
      </c>
      <c r="T132" s="27">
        <f t="shared" si="15"/>
        <v>151</v>
      </c>
    </row>
    <row r="133" spans="1:20" x14ac:dyDescent="0.45">
      <c r="A133" s="24">
        <v>129</v>
      </c>
      <c r="B133" s="26" t="s">
        <v>45</v>
      </c>
      <c r="C133" s="27" t="s">
        <v>27</v>
      </c>
      <c r="D133" s="26" t="s">
        <v>93</v>
      </c>
      <c r="E133" s="27" t="s">
        <v>96</v>
      </c>
      <c r="F133" s="26" t="s">
        <v>96</v>
      </c>
      <c r="G133" s="27" t="s">
        <v>93</v>
      </c>
      <c r="H133" s="27" t="s">
        <v>93</v>
      </c>
      <c r="I133" s="26" t="s">
        <v>131</v>
      </c>
      <c r="J133" s="26">
        <v>125.722756</v>
      </c>
      <c r="K133" s="28">
        <f t="shared" si="9"/>
        <v>0.12572275599999999</v>
      </c>
      <c r="L133" s="27">
        <v>0</v>
      </c>
      <c r="M133" s="26">
        <f t="shared" ref="M133:M196" si="16">L133/5</f>
        <v>0</v>
      </c>
      <c r="N133" s="27">
        <f t="shared" si="10"/>
        <v>1</v>
      </c>
      <c r="O133" s="26">
        <f t="shared" si="11"/>
        <v>1</v>
      </c>
      <c r="P133" s="27" t="s">
        <v>33</v>
      </c>
      <c r="Q133" s="26" t="str">
        <f t="shared" si="12"/>
        <v>No</v>
      </c>
      <c r="R133" s="27">
        <f t="shared" si="13"/>
        <v>0</v>
      </c>
      <c r="S133" s="26">
        <f t="shared" si="14"/>
        <v>1</v>
      </c>
      <c r="T133" s="27">
        <f t="shared" si="15"/>
        <v>151</v>
      </c>
    </row>
    <row r="134" spans="1:20" x14ac:dyDescent="0.45">
      <c r="A134" s="24">
        <v>130</v>
      </c>
      <c r="B134" s="26" t="s">
        <v>45</v>
      </c>
      <c r="C134" s="27" t="s">
        <v>27</v>
      </c>
      <c r="D134" s="26" t="s">
        <v>93</v>
      </c>
      <c r="E134" s="27" t="s">
        <v>96</v>
      </c>
      <c r="F134" s="26" t="s">
        <v>96</v>
      </c>
      <c r="G134" s="27" t="s">
        <v>93</v>
      </c>
      <c r="H134" s="27" t="s">
        <v>93</v>
      </c>
      <c r="I134" s="26" t="s">
        <v>123</v>
      </c>
      <c r="J134" s="26">
        <v>7110.1272170000002</v>
      </c>
      <c r="K134" s="28">
        <f t="shared" ref="K134:K197" si="17">J134/1000</f>
        <v>7.1101272170000005</v>
      </c>
      <c r="L134" s="27">
        <v>0</v>
      </c>
      <c r="M134" s="26">
        <f t="shared" si="16"/>
        <v>0</v>
      </c>
      <c r="N134" s="27">
        <f t="shared" ref="N134:N197" si="18">IF(E134="&lt;=320mm",2.5,1)</f>
        <v>1</v>
      </c>
      <c r="O134" s="26">
        <f t="shared" ref="O134:O197" si="19">1-(M134/N134)</f>
        <v>1</v>
      </c>
      <c r="P134" s="27" t="s">
        <v>33</v>
      </c>
      <c r="Q134" s="26" t="str">
        <f t="shared" ref="Q134:Q197" si="20">IF(AND(O134&lt;0.5,O134&gt;-0.5),"Yes","No")</f>
        <v>No</v>
      </c>
      <c r="R134" s="27">
        <f t="shared" ref="R134:R197" si="21">M134/(K134/1000)</f>
        <v>0</v>
      </c>
      <c r="S134" s="26">
        <f t="shared" ref="S134:S197" si="22">IF(R134&lt;=125,1,IF(R134&lt;250,2,IF(R134&lt;500,3,IF(R134&lt;1000,4,5))))</f>
        <v>1</v>
      </c>
      <c r="T134" s="27">
        <f t="shared" ref="T134:T197" si="23">RANK(R134,R$5:R$462)</f>
        <v>151</v>
      </c>
    </row>
    <row r="135" spans="1:20" x14ac:dyDescent="0.45">
      <c r="A135" s="24">
        <v>131</v>
      </c>
      <c r="B135" s="26" t="s">
        <v>45</v>
      </c>
      <c r="C135" s="27" t="s">
        <v>27</v>
      </c>
      <c r="D135" s="26" t="s">
        <v>93</v>
      </c>
      <c r="E135" s="27" t="s">
        <v>96</v>
      </c>
      <c r="F135" s="26" t="s">
        <v>96</v>
      </c>
      <c r="G135" s="27" t="s">
        <v>93</v>
      </c>
      <c r="H135" s="27" t="s">
        <v>93</v>
      </c>
      <c r="I135" s="26" t="s">
        <v>124</v>
      </c>
      <c r="J135" s="26">
        <v>4.5684430000000003</v>
      </c>
      <c r="K135" s="28">
        <f t="shared" si="17"/>
        <v>4.5684430000000002E-3</v>
      </c>
      <c r="L135" s="27">
        <v>0</v>
      </c>
      <c r="M135" s="26">
        <f t="shared" si="16"/>
        <v>0</v>
      </c>
      <c r="N135" s="27">
        <f t="shared" si="18"/>
        <v>1</v>
      </c>
      <c r="O135" s="26">
        <f t="shared" si="19"/>
        <v>1</v>
      </c>
      <c r="P135" s="27" t="s">
        <v>33</v>
      </c>
      <c r="Q135" s="26" t="str">
        <f t="shared" si="20"/>
        <v>No</v>
      </c>
      <c r="R135" s="27">
        <f t="shared" si="21"/>
        <v>0</v>
      </c>
      <c r="S135" s="26">
        <f t="shared" si="22"/>
        <v>1</v>
      </c>
      <c r="T135" s="27">
        <f t="shared" si="23"/>
        <v>151</v>
      </c>
    </row>
    <row r="136" spans="1:20" x14ac:dyDescent="0.45">
      <c r="A136" s="24">
        <v>132</v>
      </c>
      <c r="B136" s="26" t="s">
        <v>45</v>
      </c>
      <c r="C136" s="27" t="s">
        <v>27</v>
      </c>
      <c r="D136" s="26" t="s">
        <v>93</v>
      </c>
      <c r="E136" s="27" t="s">
        <v>96</v>
      </c>
      <c r="F136" s="26" t="s">
        <v>96</v>
      </c>
      <c r="G136" s="27" t="s">
        <v>93</v>
      </c>
      <c r="H136" s="27" t="s">
        <v>93</v>
      </c>
      <c r="I136" s="26" t="s">
        <v>114</v>
      </c>
      <c r="J136" s="26">
        <v>11.930387</v>
      </c>
      <c r="K136" s="28">
        <f t="shared" si="17"/>
        <v>1.1930386999999999E-2</v>
      </c>
      <c r="L136" s="27">
        <v>0</v>
      </c>
      <c r="M136" s="26">
        <f t="shared" si="16"/>
        <v>0</v>
      </c>
      <c r="N136" s="27">
        <f t="shared" si="18"/>
        <v>1</v>
      </c>
      <c r="O136" s="26">
        <f t="shared" si="19"/>
        <v>1</v>
      </c>
      <c r="P136" s="27" t="s">
        <v>33</v>
      </c>
      <c r="Q136" s="26" t="str">
        <f t="shared" si="20"/>
        <v>No</v>
      </c>
      <c r="R136" s="27">
        <f t="shared" si="21"/>
        <v>0</v>
      </c>
      <c r="S136" s="26">
        <f t="shared" si="22"/>
        <v>1</v>
      </c>
      <c r="T136" s="27">
        <f t="shared" si="23"/>
        <v>151</v>
      </c>
    </row>
    <row r="137" spans="1:20" x14ac:dyDescent="0.45">
      <c r="A137" s="24">
        <v>133</v>
      </c>
      <c r="B137" s="26" t="s">
        <v>45</v>
      </c>
      <c r="C137" s="27" t="s">
        <v>27</v>
      </c>
      <c r="D137" s="26" t="s">
        <v>93</v>
      </c>
      <c r="E137" s="27" t="s">
        <v>96</v>
      </c>
      <c r="F137" s="26" t="s">
        <v>96</v>
      </c>
      <c r="G137" s="27" t="s">
        <v>93</v>
      </c>
      <c r="H137" s="27" t="s">
        <v>93</v>
      </c>
      <c r="I137" s="26" t="s">
        <v>126</v>
      </c>
      <c r="J137" s="26">
        <v>308.902625</v>
      </c>
      <c r="K137" s="28">
        <f t="shared" si="17"/>
        <v>0.30890262499999999</v>
      </c>
      <c r="L137" s="27">
        <v>0</v>
      </c>
      <c r="M137" s="26">
        <f t="shared" si="16"/>
        <v>0</v>
      </c>
      <c r="N137" s="27">
        <f t="shared" si="18"/>
        <v>1</v>
      </c>
      <c r="O137" s="26">
        <f t="shared" si="19"/>
        <v>1</v>
      </c>
      <c r="P137" s="27" t="s">
        <v>33</v>
      </c>
      <c r="Q137" s="26" t="str">
        <f t="shared" si="20"/>
        <v>No</v>
      </c>
      <c r="R137" s="27">
        <f t="shared" si="21"/>
        <v>0</v>
      </c>
      <c r="S137" s="26">
        <f t="shared" si="22"/>
        <v>1</v>
      </c>
      <c r="T137" s="27">
        <f t="shared" si="23"/>
        <v>151</v>
      </c>
    </row>
    <row r="138" spans="1:20" x14ac:dyDescent="0.45">
      <c r="A138" s="24">
        <v>134</v>
      </c>
      <c r="B138" s="26" t="s">
        <v>45</v>
      </c>
      <c r="C138" s="27" t="s">
        <v>27</v>
      </c>
      <c r="D138" s="26" t="s">
        <v>93</v>
      </c>
      <c r="E138" s="27" t="s">
        <v>96</v>
      </c>
      <c r="F138" s="26" t="s">
        <v>96</v>
      </c>
      <c r="G138" s="27" t="s">
        <v>93</v>
      </c>
      <c r="H138" s="27" t="s">
        <v>93</v>
      </c>
      <c r="I138" s="26" t="s">
        <v>127</v>
      </c>
      <c r="J138" s="26">
        <v>74.873548999999997</v>
      </c>
      <c r="K138" s="28">
        <f t="shared" si="17"/>
        <v>7.4873548999999998E-2</v>
      </c>
      <c r="L138" s="27">
        <v>0</v>
      </c>
      <c r="M138" s="26">
        <f t="shared" si="16"/>
        <v>0</v>
      </c>
      <c r="N138" s="27">
        <f t="shared" si="18"/>
        <v>1</v>
      </c>
      <c r="O138" s="26">
        <f t="shared" si="19"/>
        <v>1</v>
      </c>
      <c r="P138" s="27" t="s">
        <v>33</v>
      </c>
      <c r="Q138" s="26" t="str">
        <f t="shared" si="20"/>
        <v>No</v>
      </c>
      <c r="R138" s="27">
        <f t="shared" si="21"/>
        <v>0</v>
      </c>
      <c r="S138" s="26">
        <f t="shared" si="22"/>
        <v>1</v>
      </c>
      <c r="T138" s="27">
        <f t="shared" si="23"/>
        <v>151</v>
      </c>
    </row>
    <row r="139" spans="1:20" x14ac:dyDescent="0.45">
      <c r="A139" s="24">
        <v>135</v>
      </c>
      <c r="B139" s="26" t="s">
        <v>45</v>
      </c>
      <c r="C139" s="27" t="s">
        <v>27</v>
      </c>
      <c r="D139" s="26" t="s">
        <v>93</v>
      </c>
      <c r="E139" s="27" t="s">
        <v>96</v>
      </c>
      <c r="F139" s="26" t="s">
        <v>96</v>
      </c>
      <c r="G139" s="27" t="s">
        <v>93</v>
      </c>
      <c r="H139" s="27" t="s">
        <v>93</v>
      </c>
      <c r="I139" s="26" t="s">
        <v>121</v>
      </c>
      <c r="J139" s="26">
        <v>1068.8555550000001</v>
      </c>
      <c r="K139" s="28">
        <f t="shared" si="17"/>
        <v>1.0688555550000001</v>
      </c>
      <c r="L139" s="27">
        <v>0</v>
      </c>
      <c r="M139" s="26">
        <f t="shared" si="16"/>
        <v>0</v>
      </c>
      <c r="N139" s="27">
        <f t="shared" si="18"/>
        <v>1</v>
      </c>
      <c r="O139" s="26">
        <f t="shared" si="19"/>
        <v>1</v>
      </c>
      <c r="P139" s="27" t="s">
        <v>33</v>
      </c>
      <c r="Q139" s="26" t="str">
        <f t="shared" si="20"/>
        <v>No</v>
      </c>
      <c r="R139" s="27">
        <f t="shared" si="21"/>
        <v>0</v>
      </c>
      <c r="S139" s="26">
        <f t="shared" si="22"/>
        <v>1</v>
      </c>
      <c r="T139" s="27">
        <f t="shared" si="23"/>
        <v>151</v>
      </c>
    </row>
    <row r="140" spans="1:20" x14ac:dyDescent="0.45">
      <c r="A140" s="24">
        <v>136</v>
      </c>
      <c r="B140" s="26" t="s">
        <v>45</v>
      </c>
      <c r="C140" s="27" t="s">
        <v>27</v>
      </c>
      <c r="D140" s="26" t="s">
        <v>93</v>
      </c>
      <c r="E140" s="27" t="s">
        <v>96</v>
      </c>
      <c r="F140" s="26" t="s">
        <v>96</v>
      </c>
      <c r="G140" s="27" t="s">
        <v>93</v>
      </c>
      <c r="H140" s="27" t="s">
        <v>93</v>
      </c>
      <c r="I140" s="26" t="s">
        <v>114</v>
      </c>
      <c r="J140" s="26">
        <v>7.6235650000000001</v>
      </c>
      <c r="K140" s="28">
        <f t="shared" si="17"/>
        <v>7.6235650000000005E-3</v>
      </c>
      <c r="L140" s="27">
        <v>0</v>
      </c>
      <c r="M140" s="26">
        <f t="shared" si="16"/>
        <v>0</v>
      </c>
      <c r="N140" s="27">
        <f t="shared" si="18"/>
        <v>1</v>
      </c>
      <c r="O140" s="26">
        <f t="shared" si="19"/>
        <v>1</v>
      </c>
      <c r="P140" s="27" t="s">
        <v>33</v>
      </c>
      <c r="Q140" s="26" t="str">
        <f t="shared" si="20"/>
        <v>No</v>
      </c>
      <c r="R140" s="27">
        <f t="shared" si="21"/>
        <v>0</v>
      </c>
      <c r="S140" s="26">
        <f t="shared" si="22"/>
        <v>1</v>
      </c>
      <c r="T140" s="27">
        <f t="shared" si="23"/>
        <v>151</v>
      </c>
    </row>
    <row r="141" spans="1:20" x14ac:dyDescent="0.45">
      <c r="A141" s="24">
        <v>137</v>
      </c>
      <c r="B141" s="26" t="s">
        <v>45</v>
      </c>
      <c r="C141" s="27" t="s">
        <v>39</v>
      </c>
      <c r="D141" s="26" t="s">
        <v>93</v>
      </c>
      <c r="E141" s="27" t="s">
        <v>94</v>
      </c>
      <c r="F141" s="26" t="s">
        <v>97</v>
      </c>
      <c r="G141" s="27" t="s">
        <v>93</v>
      </c>
      <c r="H141" s="27" t="s">
        <v>93</v>
      </c>
      <c r="I141" s="26" t="s">
        <v>93</v>
      </c>
      <c r="J141" s="26">
        <v>3824.05089</v>
      </c>
      <c r="K141" s="28">
        <f t="shared" si="17"/>
        <v>3.8240508900000001</v>
      </c>
      <c r="L141" s="27">
        <v>11</v>
      </c>
      <c r="M141" s="26">
        <f t="shared" si="16"/>
        <v>2.2000000000000002</v>
      </c>
      <c r="N141" s="27">
        <f t="shared" si="18"/>
        <v>2.5</v>
      </c>
      <c r="O141" s="26">
        <f t="shared" si="19"/>
        <v>0.11999999999999988</v>
      </c>
      <c r="P141" s="27" t="s">
        <v>33</v>
      </c>
      <c r="Q141" s="26" t="str">
        <f t="shared" si="20"/>
        <v>Yes</v>
      </c>
      <c r="R141" s="27">
        <f t="shared" si="21"/>
        <v>575.30615132582614</v>
      </c>
      <c r="S141" s="26">
        <f t="shared" si="22"/>
        <v>4</v>
      </c>
      <c r="T141" s="27">
        <f t="shared" si="23"/>
        <v>19</v>
      </c>
    </row>
    <row r="142" spans="1:20" x14ac:dyDescent="0.45">
      <c r="A142" s="24">
        <v>138</v>
      </c>
      <c r="B142" s="26" t="s">
        <v>45</v>
      </c>
      <c r="C142" s="27" t="s">
        <v>39</v>
      </c>
      <c r="D142" s="26" t="s">
        <v>93</v>
      </c>
      <c r="E142" s="27" t="s">
        <v>94</v>
      </c>
      <c r="F142" s="26" t="s">
        <v>98</v>
      </c>
      <c r="G142" s="27" t="s">
        <v>93</v>
      </c>
      <c r="H142" s="27" t="s">
        <v>93</v>
      </c>
      <c r="I142" s="26" t="s">
        <v>93</v>
      </c>
      <c r="J142" s="26">
        <v>126448.10152700001</v>
      </c>
      <c r="K142" s="28">
        <f t="shared" si="17"/>
        <v>126.44810152700001</v>
      </c>
      <c r="L142" s="27">
        <v>111.43300000000001</v>
      </c>
      <c r="M142" s="26">
        <f t="shared" si="16"/>
        <v>22.2866</v>
      </c>
      <c r="N142" s="27">
        <f t="shared" si="18"/>
        <v>2.5</v>
      </c>
      <c r="O142" s="26">
        <f t="shared" si="19"/>
        <v>-7.9146400000000003</v>
      </c>
      <c r="P142" s="27" t="s">
        <v>33</v>
      </c>
      <c r="Q142" s="26" t="str">
        <f t="shared" si="20"/>
        <v>No</v>
      </c>
      <c r="R142" s="27">
        <f t="shared" si="21"/>
        <v>176.2509656599409</v>
      </c>
      <c r="S142" s="26">
        <f t="shared" si="22"/>
        <v>2</v>
      </c>
      <c r="T142" s="27">
        <f t="shared" si="23"/>
        <v>65</v>
      </c>
    </row>
    <row r="143" spans="1:20" x14ac:dyDescent="0.45">
      <c r="A143" s="24">
        <v>139</v>
      </c>
      <c r="B143" s="26" t="s">
        <v>45</v>
      </c>
      <c r="C143" s="27" t="s">
        <v>39</v>
      </c>
      <c r="D143" s="26" t="s">
        <v>93</v>
      </c>
      <c r="E143" s="27" t="s">
        <v>94</v>
      </c>
      <c r="F143" s="26" t="s">
        <v>100</v>
      </c>
      <c r="G143" s="27" t="s">
        <v>93</v>
      </c>
      <c r="H143" s="27" t="s">
        <v>93</v>
      </c>
      <c r="I143" s="26" t="s">
        <v>93</v>
      </c>
      <c r="J143" s="26">
        <v>81123.693006000001</v>
      </c>
      <c r="K143" s="28">
        <f t="shared" si="17"/>
        <v>81.123693005999996</v>
      </c>
      <c r="L143" s="27">
        <v>42.868000000000002</v>
      </c>
      <c r="M143" s="26">
        <f t="shared" si="16"/>
        <v>8.5736000000000008</v>
      </c>
      <c r="N143" s="27">
        <f t="shared" si="18"/>
        <v>2.5</v>
      </c>
      <c r="O143" s="26">
        <f t="shared" si="19"/>
        <v>-2.4294400000000005</v>
      </c>
      <c r="P143" s="27" t="s">
        <v>33</v>
      </c>
      <c r="Q143" s="26" t="str">
        <f t="shared" si="20"/>
        <v>No</v>
      </c>
      <c r="R143" s="27">
        <f t="shared" si="21"/>
        <v>105.68552394879123</v>
      </c>
      <c r="S143" s="26">
        <f t="shared" si="22"/>
        <v>1</v>
      </c>
      <c r="T143" s="27">
        <f t="shared" si="23"/>
        <v>82</v>
      </c>
    </row>
    <row r="144" spans="1:20" x14ac:dyDescent="0.45">
      <c r="A144" s="24">
        <v>140</v>
      </c>
      <c r="B144" s="26" t="s">
        <v>45</v>
      </c>
      <c r="C144" s="27" t="s">
        <v>39</v>
      </c>
      <c r="D144" s="26" t="s">
        <v>93</v>
      </c>
      <c r="E144" s="27" t="s">
        <v>94</v>
      </c>
      <c r="F144" s="26" t="s">
        <v>99</v>
      </c>
      <c r="G144" s="27" t="s">
        <v>93</v>
      </c>
      <c r="H144" s="27" t="s">
        <v>93</v>
      </c>
      <c r="I144" s="26" t="s">
        <v>93</v>
      </c>
      <c r="J144" s="26">
        <v>350015.91341699997</v>
      </c>
      <c r="K144" s="28">
        <f t="shared" si="17"/>
        <v>350.01591341699998</v>
      </c>
      <c r="L144" s="27">
        <v>425.08199999999999</v>
      </c>
      <c r="M144" s="26">
        <f t="shared" si="16"/>
        <v>85.016400000000004</v>
      </c>
      <c r="N144" s="27">
        <f t="shared" si="18"/>
        <v>2.5</v>
      </c>
      <c r="O144" s="26">
        <f t="shared" si="19"/>
        <v>-33.00656</v>
      </c>
      <c r="P144" s="27" t="s">
        <v>33</v>
      </c>
      <c r="Q144" s="26" t="str">
        <f t="shared" si="20"/>
        <v>No</v>
      </c>
      <c r="R144" s="27">
        <f t="shared" si="21"/>
        <v>242.89295640885231</v>
      </c>
      <c r="S144" s="26">
        <f t="shared" si="22"/>
        <v>2</v>
      </c>
      <c r="T144" s="27">
        <f t="shared" si="23"/>
        <v>44</v>
      </c>
    </row>
    <row r="145" spans="1:20" x14ac:dyDescent="0.45">
      <c r="A145" s="24">
        <v>141</v>
      </c>
      <c r="B145" s="26" t="s">
        <v>45</v>
      </c>
      <c r="C145" s="27" t="s">
        <v>43</v>
      </c>
      <c r="D145" s="26" t="s">
        <v>93</v>
      </c>
      <c r="E145" s="27" t="s">
        <v>94</v>
      </c>
      <c r="F145" s="26" t="s">
        <v>99</v>
      </c>
      <c r="G145" s="27" t="s">
        <v>93</v>
      </c>
      <c r="H145" s="27" t="s">
        <v>93</v>
      </c>
      <c r="I145" s="26" t="s">
        <v>93</v>
      </c>
      <c r="J145" s="26">
        <v>626.13933999999995</v>
      </c>
      <c r="K145" s="28">
        <f t="shared" si="17"/>
        <v>0.62613933999999993</v>
      </c>
      <c r="L145" s="27">
        <v>2</v>
      </c>
      <c r="M145" s="26">
        <f t="shared" si="16"/>
        <v>0.4</v>
      </c>
      <c r="N145" s="27">
        <f t="shared" si="18"/>
        <v>2.5</v>
      </c>
      <c r="O145" s="26">
        <f t="shared" si="19"/>
        <v>0.84</v>
      </c>
      <c r="P145" s="27" t="s">
        <v>33</v>
      </c>
      <c r="Q145" s="26" t="str">
        <f t="shared" si="20"/>
        <v>No</v>
      </c>
      <c r="R145" s="27">
        <f t="shared" si="21"/>
        <v>638.83543876990723</v>
      </c>
      <c r="S145" s="26">
        <f t="shared" si="22"/>
        <v>4</v>
      </c>
      <c r="T145" s="27">
        <f t="shared" si="23"/>
        <v>17</v>
      </c>
    </row>
    <row r="146" spans="1:20" x14ac:dyDescent="0.45">
      <c r="A146" s="24">
        <v>142</v>
      </c>
      <c r="B146" s="26" t="s">
        <v>45</v>
      </c>
      <c r="C146" s="27" t="s">
        <v>92</v>
      </c>
      <c r="D146" s="26" t="s">
        <v>93</v>
      </c>
      <c r="E146" s="27" t="s">
        <v>94</v>
      </c>
      <c r="F146" s="26" t="s">
        <v>97</v>
      </c>
      <c r="G146" s="27" t="s">
        <v>93</v>
      </c>
      <c r="H146" s="27" t="s">
        <v>93</v>
      </c>
      <c r="I146" s="26" t="s">
        <v>93</v>
      </c>
      <c r="J146" s="26">
        <v>2263.6103739999999</v>
      </c>
      <c r="K146" s="28">
        <f t="shared" si="17"/>
        <v>2.2636103739999998</v>
      </c>
      <c r="L146" s="27">
        <v>9.77</v>
      </c>
      <c r="M146" s="26">
        <f t="shared" si="16"/>
        <v>1.954</v>
      </c>
      <c r="N146" s="27">
        <f t="shared" si="18"/>
        <v>2.5</v>
      </c>
      <c r="O146" s="26">
        <f t="shared" si="19"/>
        <v>0.21840000000000004</v>
      </c>
      <c r="P146" s="27" t="s">
        <v>33</v>
      </c>
      <c r="Q146" s="26" t="str">
        <f t="shared" si="20"/>
        <v>Yes</v>
      </c>
      <c r="R146" s="27">
        <f t="shared" si="21"/>
        <v>863.22276238163238</v>
      </c>
      <c r="S146" s="26">
        <f t="shared" si="22"/>
        <v>4</v>
      </c>
      <c r="T146" s="27">
        <f t="shared" si="23"/>
        <v>13</v>
      </c>
    </row>
    <row r="147" spans="1:20" x14ac:dyDescent="0.45">
      <c r="A147" s="24">
        <v>143</v>
      </c>
      <c r="B147" s="26" t="s">
        <v>45</v>
      </c>
      <c r="C147" s="27" t="s">
        <v>92</v>
      </c>
      <c r="D147" s="26" t="s">
        <v>93</v>
      </c>
      <c r="E147" s="27" t="s">
        <v>94</v>
      </c>
      <c r="F147" s="26" t="s">
        <v>98</v>
      </c>
      <c r="G147" s="27" t="s">
        <v>93</v>
      </c>
      <c r="H147" s="27" t="s">
        <v>93</v>
      </c>
      <c r="I147" s="26" t="s">
        <v>93</v>
      </c>
      <c r="J147" s="26">
        <v>29088.220479</v>
      </c>
      <c r="K147" s="28">
        <f t="shared" si="17"/>
        <v>29.088220479</v>
      </c>
      <c r="L147" s="27">
        <v>46.411000000000001</v>
      </c>
      <c r="M147" s="26">
        <f t="shared" si="16"/>
        <v>9.2821999999999996</v>
      </c>
      <c r="N147" s="27">
        <f t="shared" si="18"/>
        <v>2.5</v>
      </c>
      <c r="O147" s="26">
        <f t="shared" si="19"/>
        <v>-2.7128799999999997</v>
      </c>
      <c r="P147" s="27" t="s">
        <v>33</v>
      </c>
      <c r="Q147" s="26" t="str">
        <f t="shared" si="20"/>
        <v>No</v>
      </c>
      <c r="R147" s="27">
        <f t="shared" si="21"/>
        <v>319.1051170249898</v>
      </c>
      <c r="S147" s="26">
        <f t="shared" si="22"/>
        <v>3</v>
      </c>
      <c r="T147" s="27">
        <f t="shared" si="23"/>
        <v>35</v>
      </c>
    </row>
    <row r="148" spans="1:20" x14ac:dyDescent="0.45">
      <c r="A148" s="24">
        <v>144</v>
      </c>
      <c r="B148" s="26" t="s">
        <v>45</v>
      </c>
      <c r="C148" s="27" t="s">
        <v>92</v>
      </c>
      <c r="D148" s="26" t="s">
        <v>93</v>
      </c>
      <c r="E148" s="27" t="s">
        <v>94</v>
      </c>
      <c r="F148" s="26" t="s">
        <v>100</v>
      </c>
      <c r="G148" s="27" t="s">
        <v>93</v>
      </c>
      <c r="H148" s="27" t="s">
        <v>93</v>
      </c>
      <c r="I148" s="26" t="s">
        <v>93</v>
      </c>
      <c r="J148" s="26">
        <v>18185.221285</v>
      </c>
      <c r="K148" s="28">
        <f t="shared" si="17"/>
        <v>18.185221285000001</v>
      </c>
      <c r="L148" s="27">
        <v>7.1050000000000004</v>
      </c>
      <c r="M148" s="26">
        <f t="shared" si="16"/>
        <v>1.421</v>
      </c>
      <c r="N148" s="27">
        <f t="shared" si="18"/>
        <v>2.5</v>
      </c>
      <c r="O148" s="26">
        <f t="shared" si="19"/>
        <v>0.43159999999999998</v>
      </c>
      <c r="P148" s="27" t="s">
        <v>33</v>
      </c>
      <c r="Q148" s="26" t="str">
        <f t="shared" si="20"/>
        <v>Yes</v>
      </c>
      <c r="R148" s="27">
        <f t="shared" si="21"/>
        <v>78.140374413376293</v>
      </c>
      <c r="S148" s="26">
        <f t="shared" si="22"/>
        <v>1</v>
      </c>
      <c r="T148" s="27">
        <f t="shared" si="23"/>
        <v>95</v>
      </c>
    </row>
    <row r="149" spans="1:20" x14ac:dyDescent="0.45">
      <c r="A149" s="24">
        <v>145</v>
      </c>
      <c r="B149" s="26" t="s">
        <v>45</v>
      </c>
      <c r="C149" s="27" t="s">
        <v>92</v>
      </c>
      <c r="D149" s="26" t="s">
        <v>93</v>
      </c>
      <c r="E149" s="27" t="s">
        <v>94</v>
      </c>
      <c r="F149" s="26" t="s">
        <v>99</v>
      </c>
      <c r="G149" s="27" t="s">
        <v>93</v>
      </c>
      <c r="H149" s="27" t="s">
        <v>93</v>
      </c>
      <c r="I149" s="26" t="s">
        <v>93</v>
      </c>
      <c r="J149" s="26">
        <v>49069.907680999997</v>
      </c>
      <c r="K149" s="28">
        <f t="shared" si="17"/>
        <v>49.069907680999997</v>
      </c>
      <c r="L149" s="27">
        <v>67.957000000000008</v>
      </c>
      <c r="M149" s="26">
        <f t="shared" si="16"/>
        <v>13.591400000000002</v>
      </c>
      <c r="N149" s="27">
        <f t="shared" si="18"/>
        <v>2.5</v>
      </c>
      <c r="O149" s="26">
        <f t="shared" si="19"/>
        <v>-4.4365600000000009</v>
      </c>
      <c r="P149" s="27" t="s">
        <v>33</v>
      </c>
      <c r="Q149" s="26" t="str">
        <f t="shared" si="20"/>
        <v>No</v>
      </c>
      <c r="R149" s="27">
        <f t="shared" si="21"/>
        <v>276.98034584366314</v>
      </c>
      <c r="S149" s="26">
        <f t="shared" si="22"/>
        <v>3</v>
      </c>
      <c r="T149" s="27">
        <f t="shared" si="23"/>
        <v>39</v>
      </c>
    </row>
    <row r="150" spans="1:20" x14ac:dyDescent="0.45">
      <c r="A150" s="24">
        <v>146</v>
      </c>
      <c r="B150" s="26" t="s">
        <v>45</v>
      </c>
      <c r="C150" s="27" t="s">
        <v>92</v>
      </c>
      <c r="D150" s="26" t="s">
        <v>93</v>
      </c>
      <c r="E150" s="27" t="s">
        <v>95</v>
      </c>
      <c r="F150" s="26" t="s">
        <v>95</v>
      </c>
      <c r="G150" s="27" t="s">
        <v>93</v>
      </c>
      <c r="H150" s="27" t="s">
        <v>93</v>
      </c>
      <c r="I150" s="26" t="s">
        <v>110</v>
      </c>
      <c r="J150" s="26">
        <v>1397.985212</v>
      </c>
      <c r="K150" s="28">
        <f t="shared" si="17"/>
        <v>1.397985212</v>
      </c>
      <c r="L150" s="27">
        <v>1.2210000000000001</v>
      </c>
      <c r="M150" s="26">
        <f t="shared" si="16"/>
        <v>0.24420000000000003</v>
      </c>
      <c r="N150" s="27">
        <f t="shared" si="18"/>
        <v>1</v>
      </c>
      <c r="O150" s="26">
        <f t="shared" si="19"/>
        <v>0.75580000000000003</v>
      </c>
      <c r="P150" s="27" t="s">
        <v>33</v>
      </c>
      <c r="Q150" s="26" t="str">
        <f t="shared" si="20"/>
        <v>No</v>
      </c>
      <c r="R150" s="27">
        <f t="shared" si="21"/>
        <v>174.67995934709504</v>
      </c>
      <c r="S150" s="26">
        <f t="shared" si="22"/>
        <v>2</v>
      </c>
      <c r="T150" s="27">
        <f t="shared" si="23"/>
        <v>66</v>
      </c>
    </row>
    <row r="151" spans="1:20" x14ac:dyDescent="0.45">
      <c r="A151" s="24">
        <v>147</v>
      </c>
      <c r="B151" s="26" t="s">
        <v>45</v>
      </c>
      <c r="C151" s="27" t="s">
        <v>92</v>
      </c>
      <c r="D151" s="26" t="s">
        <v>93</v>
      </c>
      <c r="E151" s="27" t="s">
        <v>95</v>
      </c>
      <c r="F151" s="26" t="s">
        <v>95</v>
      </c>
      <c r="G151" s="27" t="s">
        <v>93</v>
      </c>
      <c r="H151" s="27" t="s">
        <v>93</v>
      </c>
      <c r="I151" s="26" t="s">
        <v>110</v>
      </c>
      <c r="J151" s="26">
        <v>7234.3208260000001</v>
      </c>
      <c r="K151" s="28">
        <f t="shared" si="17"/>
        <v>7.2343208260000003</v>
      </c>
      <c r="L151" s="27">
        <v>1.2210000000000001</v>
      </c>
      <c r="M151" s="26">
        <f t="shared" si="16"/>
        <v>0.24420000000000003</v>
      </c>
      <c r="N151" s="27">
        <f t="shared" si="18"/>
        <v>1</v>
      </c>
      <c r="O151" s="26">
        <f t="shared" si="19"/>
        <v>0.75580000000000003</v>
      </c>
      <c r="P151" s="27" t="s">
        <v>33</v>
      </c>
      <c r="Q151" s="26" t="str">
        <f t="shared" si="20"/>
        <v>No</v>
      </c>
      <c r="R151" s="27">
        <f t="shared" si="21"/>
        <v>33.75576033652672</v>
      </c>
      <c r="S151" s="26">
        <f t="shared" si="22"/>
        <v>1</v>
      </c>
      <c r="T151" s="27">
        <f t="shared" si="23"/>
        <v>117</v>
      </c>
    </row>
    <row r="152" spans="1:20" x14ac:dyDescent="0.45">
      <c r="A152" s="24">
        <v>148</v>
      </c>
      <c r="B152" s="26" t="s">
        <v>73</v>
      </c>
      <c r="C152" s="27" t="s">
        <v>27</v>
      </c>
      <c r="D152" s="26" t="s">
        <v>93</v>
      </c>
      <c r="E152" s="27" t="s">
        <v>94</v>
      </c>
      <c r="F152" s="26" t="s">
        <v>100</v>
      </c>
      <c r="G152" s="27" t="s">
        <v>93</v>
      </c>
      <c r="H152" s="27" t="s">
        <v>93</v>
      </c>
      <c r="I152" s="26" t="s">
        <v>93</v>
      </c>
      <c r="J152" s="26">
        <v>93.535562999999996</v>
      </c>
      <c r="K152" s="28">
        <f t="shared" si="17"/>
        <v>9.3535563000000002E-2</v>
      </c>
      <c r="L152" s="27">
        <v>0</v>
      </c>
      <c r="M152" s="26">
        <f t="shared" si="16"/>
        <v>0</v>
      </c>
      <c r="N152" s="27">
        <f t="shared" si="18"/>
        <v>2.5</v>
      </c>
      <c r="O152" s="26">
        <f t="shared" si="19"/>
        <v>1</v>
      </c>
      <c r="P152" s="27" t="s">
        <v>33</v>
      </c>
      <c r="Q152" s="26" t="str">
        <f t="shared" si="20"/>
        <v>No</v>
      </c>
      <c r="R152" s="27">
        <f t="shared" si="21"/>
        <v>0</v>
      </c>
      <c r="S152" s="26">
        <f t="shared" si="22"/>
        <v>1</v>
      </c>
      <c r="T152" s="27">
        <f t="shared" si="23"/>
        <v>151</v>
      </c>
    </row>
    <row r="153" spans="1:20" x14ac:dyDescent="0.45">
      <c r="A153" s="24">
        <v>149</v>
      </c>
      <c r="B153" s="26" t="s">
        <v>73</v>
      </c>
      <c r="C153" s="27" t="s">
        <v>27</v>
      </c>
      <c r="D153" s="26" t="s">
        <v>93</v>
      </c>
      <c r="E153" s="27" t="s">
        <v>94</v>
      </c>
      <c r="F153" s="26" t="s">
        <v>99</v>
      </c>
      <c r="G153" s="27" t="s">
        <v>93</v>
      </c>
      <c r="H153" s="27" t="s">
        <v>93</v>
      </c>
      <c r="I153" s="26" t="s">
        <v>93</v>
      </c>
      <c r="J153" s="26">
        <v>4.3706060000000004</v>
      </c>
      <c r="K153" s="28">
        <f t="shared" si="17"/>
        <v>4.3706060000000008E-3</v>
      </c>
      <c r="L153" s="27">
        <v>1</v>
      </c>
      <c r="M153" s="26">
        <f t="shared" si="16"/>
        <v>0.2</v>
      </c>
      <c r="N153" s="27">
        <f t="shared" si="18"/>
        <v>2.5</v>
      </c>
      <c r="O153" s="26">
        <f t="shared" si="19"/>
        <v>0.92</v>
      </c>
      <c r="P153" s="27" t="s">
        <v>33</v>
      </c>
      <c r="Q153" s="26" t="str">
        <f t="shared" si="20"/>
        <v>No</v>
      </c>
      <c r="R153" s="27">
        <f t="shared" si="21"/>
        <v>45760.244689180399</v>
      </c>
      <c r="S153" s="26">
        <f t="shared" si="22"/>
        <v>5</v>
      </c>
      <c r="T153" s="27">
        <f t="shared" si="23"/>
        <v>2</v>
      </c>
    </row>
    <row r="154" spans="1:20" x14ac:dyDescent="0.45">
      <c r="A154" s="24">
        <v>150</v>
      </c>
      <c r="B154" s="26" t="s">
        <v>73</v>
      </c>
      <c r="C154" s="27" t="s">
        <v>39</v>
      </c>
      <c r="D154" s="26" t="s">
        <v>93</v>
      </c>
      <c r="E154" s="27" t="s">
        <v>96</v>
      </c>
      <c r="F154" s="26" t="s">
        <v>96</v>
      </c>
      <c r="G154" s="27" t="s">
        <v>101</v>
      </c>
      <c r="H154" s="27" t="s">
        <v>93</v>
      </c>
      <c r="I154" s="26" t="s">
        <v>110</v>
      </c>
      <c r="J154" s="26">
        <v>904.76681600000006</v>
      </c>
      <c r="K154" s="28">
        <f t="shared" si="17"/>
        <v>0.90476681600000008</v>
      </c>
      <c r="L154" s="27">
        <v>0</v>
      </c>
      <c r="M154" s="26">
        <f t="shared" si="16"/>
        <v>0</v>
      </c>
      <c r="N154" s="27">
        <f t="shared" si="18"/>
        <v>1</v>
      </c>
      <c r="O154" s="26">
        <f t="shared" si="19"/>
        <v>1</v>
      </c>
      <c r="P154" s="27" t="s">
        <v>33</v>
      </c>
      <c r="Q154" s="26" t="str">
        <f t="shared" si="20"/>
        <v>No</v>
      </c>
      <c r="R154" s="27">
        <f t="shared" si="21"/>
        <v>0</v>
      </c>
      <c r="S154" s="26">
        <f t="shared" si="22"/>
        <v>1</v>
      </c>
      <c r="T154" s="27">
        <f t="shared" si="23"/>
        <v>151</v>
      </c>
    </row>
    <row r="155" spans="1:20" x14ac:dyDescent="0.45">
      <c r="A155" s="24">
        <v>151</v>
      </c>
      <c r="B155" s="26" t="s">
        <v>73</v>
      </c>
      <c r="C155" s="27" t="s">
        <v>39</v>
      </c>
      <c r="D155" s="26" t="s">
        <v>93</v>
      </c>
      <c r="E155" s="27" t="s">
        <v>96</v>
      </c>
      <c r="F155" s="26" t="s">
        <v>96</v>
      </c>
      <c r="G155" s="27" t="s">
        <v>101</v>
      </c>
      <c r="H155" s="27" t="s">
        <v>93</v>
      </c>
      <c r="I155" s="26" t="s">
        <v>119</v>
      </c>
      <c r="J155" s="26">
        <v>802.21606199999997</v>
      </c>
      <c r="K155" s="28">
        <f t="shared" si="17"/>
        <v>0.80221606199999995</v>
      </c>
      <c r="L155" s="27">
        <v>0</v>
      </c>
      <c r="M155" s="26">
        <f t="shared" si="16"/>
        <v>0</v>
      </c>
      <c r="N155" s="27">
        <f t="shared" si="18"/>
        <v>1</v>
      </c>
      <c r="O155" s="26">
        <f t="shared" si="19"/>
        <v>1</v>
      </c>
      <c r="P155" s="27" t="s">
        <v>33</v>
      </c>
      <c r="Q155" s="26" t="str">
        <f t="shared" si="20"/>
        <v>No</v>
      </c>
      <c r="R155" s="27">
        <f t="shared" si="21"/>
        <v>0</v>
      </c>
      <c r="S155" s="26">
        <f t="shared" si="22"/>
        <v>1</v>
      </c>
      <c r="T155" s="27">
        <f t="shared" si="23"/>
        <v>151</v>
      </c>
    </row>
    <row r="156" spans="1:20" x14ac:dyDescent="0.45">
      <c r="A156" s="24">
        <v>152</v>
      </c>
      <c r="B156" s="26" t="s">
        <v>73</v>
      </c>
      <c r="C156" s="27" t="s">
        <v>39</v>
      </c>
      <c r="D156" s="26" t="s">
        <v>93</v>
      </c>
      <c r="E156" s="27" t="s">
        <v>96</v>
      </c>
      <c r="F156" s="26" t="s">
        <v>96</v>
      </c>
      <c r="G156" s="27" t="s">
        <v>101</v>
      </c>
      <c r="H156" s="27" t="s">
        <v>93</v>
      </c>
      <c r="I156" s="26" t="s">
        <v>113</v>
      </c>
      <c r="J156" s="26">
        <v>965.07306700000004</v>
      </c>
      <c r="K156" s="28">
        <f t="shared" si="17"/>
        <v>0.96507306700000006</v>
      </c>
      <c r="L156" s="27">
        <v>1.2210000000000001</v>
      </c>
      <c r="M156" s="26">
        <f t="shared" si="16"/>
        <v>0.24420000000000003</v>
      </c>
      <c r="N156" s="27">
        <f t="shared" si="18"/>
        <v>1</v>
      </c>
      <c r="O156" s="26">
        <f t="shared" si="19"/>
        <v>0.75580000000000003</v>
      </c>
      <c r="P156" s="27" t="s">
        <v>33</v>
      </c>
      <c r="Q156" s="26" t="str">
        <f t="shared" si="20"/>
        <v>No</v>
      </c>
      <c r="R156" s="27">
        <f t="shared" si="21"/>
        <v>253.03783552794974</v>
      </c>
      <c r="S156" s="26">
        <f t="shared" si="22"/>
        <v>3</v>
      </c>
      <c r="T156" s="27">
        <f t="shared" si="23"/>
        <v>42</v>
      </c>
    </row>
    <row r="157" spans="1:20" x14ac:dyDescent="0.45">
      <c r="A157" s="24">
        <v>153</v>
      </c>
      <c r="B157" s="26" t="s">
        <v>73</v>
      </c>
      <c r="C157" s="27" t="s">
        <v>39</v>
      </c>
      <c r="D157" s="26" t="s">
        <v>93</v>
      </c>
      <c r="E157" s="27" t="s">
        <v>96</v>
      </c>
      <c r="F157" s="26" t="s">
        <v>96</v>
      </c>
      <c r="G157" s="27" t="s">
        <v>102</v>
      </c>
      <c r="H157" s="27" t="s">
        <v>93</v>
      </c>
      <c r="I157" s="26" t="s">
        <v>110</v>
      </c>
      <c r="J157" s="26">
        <v>162.91448500000001</v>
      </c>
      <c r="K157" s="28">
        <f t="shared" si="17"/>
        <v>0.16291448500000003</v>
      </c>
      <c r="L157" s="27">
        <v>0</v>
      </c>
      <c r="M157" s="26">
        <f t="shared" si="16"/>
        <v>0</v>
      </c>
      <c r="N157" s="27">
        <f t="shared" si="18"/>
        <v>1</v>
      </c>
      <c r="O157" s="26">
        <f t="shared" si="19"/>
        <v>1</v>
      </c>
      <c r="P157" s="27" t="s">
        <v>33</v>
      </c>
      <c r="Q157" s="26" t="str">
        <f t="shared" si="20"/>
        <v>No</v>
      </c>
      <c r="R157" s="27">
        <f t="shared" si="21"/>
        <v>0</v>
      </c>
      <c r="S157" s="26">
        <f t="shared" si="22"/>
        <v>1</v>
      </c>
      <c r="T157" s="27">
        <f t="shared" si="23"/>
        <v>151</v>
      </c>
    </row>
    <row r="158" spans="1:20" x14ac:dyDescent="0.45">
      <c r="A158" s="24">
        <v>154</v>
      </c>
      <c r="B158" s="26" t="s">
        <v>73</v>
      </c>
      <c r="C158" s="27" t="s">
        <v>39</v>
      </c>
      <c r="D158" s="26" t="s">
        <v>93</v>
      </c>
      <c r="E158" s="27" t="s">
        <v>96</v>
      </c>
      <c r="F158" s="26" t="s">
        <v>96</v>
      </c>
      <c r="G158" s="27" t="s">
        <v>102</v>
      </c>
      <c r="H158" s="27" t="s">
        <v>93</v>
      </c>
      <c r="I158" s="26" t="s">
        <v>135</v>
      </c>
      <c r="J158" s="26">
        <v>12.958332</v>
      </c>
      <c r="K158" s="28">
        <f t="shared" si="17"/>
        <v>1.2958332000000001E-2</v>
      </c>
      <c r="L158" s="27">
        <v>0</v>
      </c>
      <c r="M158" s="26">
        <f t="shared" si="16"/>
        <v>0</v>
      </c>
      <c r="N158" s="27">
        <f t="shared" si="18"/>
        <v>1</v>
      </c>
      <c r="O158" s="26">
        <f t="shared" si="19"/>
        <v>1</v>
      </c>
      <c r="P158" s="27" t="s">
        <v>33</v>
      </c>
      <c r="Q158" s="26" t="str">
        <f t="shared" si="20"/>
        <v>No</v>
      </c>
      <c r="R158" s="27">
        <f t="shared" si="21"/>
        <v>0</v>
      </c>
      <c r="S158" s="26">
        <f t="shared" si="22"/>
        <v>1</v>
      </c>
      <c r="T158" s="27">
        <f t="shared" si="23"/>
        <v>151</v>
      </c>
    </row>
    <row r="159" spans="1:20" x14ac:dyDescent="0.45">
      <c r="A159" s="24">
        <v>155</v>
      </c>
      <c r="B159" s="26" t="s">
        <v>73</v>
      </c>
      <c r="C159" s="27" t="s">
        <v>39</v>
      </c>
      <c r="D159" s="26" t="s">
        <v>93</v>
      </c>
      <c r="E159" s="27" t="s">
        <v>96</v>
      </c>
      <c r="F159" s="26" t="s">
        <v>96</v>
      </c>
      <c r="G159" s="27" t="s">
        <v>102</v>
      </c>
      <c r="H159" s="27" t="s">
        <v>93</v>
      </c>
      <c r="I159" s="26" t="s">
        <v>130</v>
      </c>
      <c r="J159" s="26">
        <v>145.088413</v>
      </c>
      <c r="K159" s="28">
        <f t="shared" si="17"/>
        <v>0.145088413</v>
      </c>
      <c r="L159" s="27">
        <v>0</v>
      </c>
      <c r="M159" s="26">
        <f t="shared" si="16"/>
        <v>0</v>
      </c>
      <c r="N159" s="27">
        <f t="shared" si="18"/>
        <v>1</v>
      </c>
      <c r="O159" s="26">
        <f t="shared" si="19"/>
        <v>1</v>
      </c>
      <c r="P159" s="27" t="s">
        <v>33</v>
      </c>
      <c r="Q159" s="26" t="str">
        <f t="shared" si="20"/>
        <v>No</v>
      </c>
      <c r="R159" s="27">
        <f t="shared" si="21"/>
        <v>0</v>
      </c>
      <c r="S159" s="26">
        <f t="shared" si="22"/>
        <v>1</v>
      </c>
      <c r="T159" s="27">
        <f t="shared" si="23"/>
        <v>151</v>
      </c>
    </row>
    <row r="160" spans="1:20" x14ac:dyDescent="0.45">
      <c r="A160" s="24">
        <v>156</v>
      </c>
      <c r="B160" s="26" t="s">
        <v>73</v>
      </c>
      <c r="C160" s="27" t="s">
        <v>39</v>
      </c>
      <c r="D160" s="26" t="s">
        <v>93</v>
      </c>
      <c r="E160" s="27" t="s">
        <v>96</v>
      </c>
      <c r="F160" s="26" t="s">
        <v>96</v>
      </c>
      <c r="G160" s="27" t="s">
        <v>102</v>
      </c>
      <c r="H160" s="27" t="s">
        <v>93</v>
      </c>
      <c r="I160" s="26" t="s">
        <v>122</v>
      </c>
      <c r="J160" s="26">
        <v>1665.862695</v>
      </c>
      <c r="K160" s="28">
        <f t="shared" si="17"/>
        <v>1.6658626949999999</v>
      </c>
      <c r="L160" s="27">
        <v>0</v>
      </c>
      <c r="M160" s="26">
        <f t="shared" si="16"/>
        <v>0</v>
      </c>
      <c r="N160" s="27">
        <f t="shared" si="18"/>
        <v>1</v>
      </c>
      <c r="O160" s="26">
        <f t="shared" si="19"/>
        <v>1</v>
      </c>
      <c r="P160" s="27" t="s">
        <v>33</v>
      </c>
      <c r="Q160" s="26" t="str">
        <f t="shared" si="20"/>
        <v>No</v>
      </c>
      <c r="R160" s="27">
        <f t="shared" si="21"/>
        <v>0</v>
      </c>
      <c r="S160" s="26">
        <f t="shared" si="22"/>
        <v>1</v>
      </c>
      <c r="T160" s="27">
        <f t="shared" si="23"/>
        <v>151</v>
      </c>
    </row>
    <row r="161" spans="1:20" x14ac:dyDescent="0.45">
      <c r="A161" s="24">
        <v>157</v>
      </c>
      <c r="B161" s="26" t="s">
        <v>73</v>
      </c>
      <c r="C161" s="27" t="s">
        <v>39</v>
      </c>
      <c r="D161" s="26" t="s">
        <v>93</v>
      </c>
      <c r="E161" s="27" t="s">
        <v>96</v>
      </c>
      <c r="F161" s="26" t="s">
        <v>96</v>
      </c>
      <c r="G161" s="27" t="s">
        <v>102</v>
      </c>
      <c r="H161" s="27" t="s">
        <v>93</v>
      </c>
      <c r="I161" s="26" t="s">
        <v>131</v>
      </c>
      <c r="J161" s="26">
        <v>4286.222976</v>
      </c>
      <c r="K161" s="28">
        <f t="shared" si="17"/>
        <v>4.2862229760000004</v>
      </c>
      <c r="L161" s="27">
        <v>0</v>
      </c>
      <c r="M161" s="26">
        <f t="shared" si="16"/>
        <v>0</v>
      </c>
      <c r="N161" s="27">
        <f t="shared" si="18"/>
        <v>1</v>
      </c>
      <c r="O161" s="26">
        <f t="shared" si="19"/>
        <v>1</v>
      </c>
      <c r="P161" s="27" t="s">
        <v>33</v>
      </c>
      <c r="Q161" s="26" t="str">
        <f t="shared" si="20"/>
        <v>No</v>
      </c>
      <c r="R161" s="27">
        <f t="shared" si="21"/>
        <v>0</v>
      </c>
      <c r="S161" s="26">
        <f t="shared" si="22"/>
        <v>1</v>
      </c>
      <c r="T161" s="27">
        <f t="shared" si="23"/>
        <v>151</v>
      </c>
    </row>
    <row r="162" spans="1:20" x14ac:dyDescent="0.45">
      <c r="A162" s="24">
        <v>158</v>
      </c>
      <c r="B162" s="26" t="s">
        <v>73</v>
      </c>
      <c r="C162" s="27" t="s">
        <v>39</v>
      </c>
      <c r="D162" s="26" t="s">
        <v>93</v>
      </c>
      <c r="E162" s="27" t="s">
        <v>96</v>
      </c>
      <c r="F162" s="26" t="s">
        <v>96</v>
      </c>
      <c r="G162" s="27" t="s">
        <v>102</v>
      </c>
      <c r="H162" s="27" t="s">
        <v>93</v>
      </c>
      <c r="I162" s="26" t="s">
        <v>113</v>
      </c>
      <c r="J162" s="26">
        <v>60.740070000000003</v>
      </c>
      <c r="K162" s="28">
        <f t="shared" si="17"/>
        <v>6.074007E-2</v>
      </c>
      <c r="L162" s="27">
        <v>0</v>
      </c>
      <c r="M162" s="26">
        <f t="shared" si="16"/>
        <v>0</v>
      </c>
      <c r="N162" s="27">
        <f t="shared" si="18"/>
        <v>1</v>
      </c>
      <c r="O162" s="26">
        <f t="shared" si="19"/>
        <v>1</v>
      </c>
      <c r="P162" s="27" t="s">
        <v>33</v>
      </c>
      <c r="Q162" s="26" t="str">
        <f t="shared" si="20"/>
        <v>No</v>
      </c>
      <c r="R162" s="27">
        <f t="shared" si="21"/>
        <v>0</v>
      </c>
      <c r="S162" s="26">
        <f t="shared" si="22"/>
        <v>1</v>
      </c>
      <c r="T162" s="27">
        <f t="shared" si="23"/>
        <v>151</v>
      </c>
    </row>
    <row r="163" spans="1:20" x14ac:dyDescent="0.45">
      <c r="A163" s="24">
        <v>159</v>
      </c>
      <c r="B163" s="26" t="s">
        <v>73</v>
      </c>
      <c r="C163" s="27" t="s">
        <v>39</v>
      </c>
      <c r="D163" s="26" t="s">
        <v>93</v>
      </c>
      <c r="E163" s="27" t="s">
        <v>96</v>
      </c>
      <c r="F163" s="26" t="s">
        <v>96</v>
      </c>
      <c r="G163" s="27" t="s">
        <v>102</v>
      </c>
      <c r="H163" s="27" t="s">
        <v>93</v>
      </c>
      <c r="I163" s="26" t="s">
        <v>124</v>
      </c>
      <c r="J163" s="26">
        <v>66.290870999999996</v>
      </c>
      <c r="K163" s="28">
        <f t="shared" si="17"/>
        <v>6.6290871000000001E-2</v>
      </c>
      <c r="L163" s="27">
        <v>0</v>
      </c>
      <c r="M163" s="26">
        <f t="shared" si="16"/>
        <v>0</v>
      </c>
      <c r="N163" s="27">
        <f t="shared" si="18"/>
        <v>1</v>
      </c>
      <c r="O163" s="26">
        <f t="shared" si="19"/>
        <v>1</v>
      </c>
      <c r="P163" s="27" t="s">
        <v>33</v>
      </c>
      <c r="Q163" s="26" t="str">
        <f t="shared" si="20"/>
        <v>No</v>
      </c>
      <c r="R163" s="27">
        <f t="shared" si="21"/>
        <v>0</v>
      </c>
      <c r="S163" s="26">
        <f t="shared" si="22"/>
        <v>1</v>
      </c>
      <c r="T163" s="27">
        <f t="shared" si="23"/>
        <v>151</v>
      </c>
    </row>
    <row r="164" spans="1:20" x14ac:dyDescent="0.45">
      <c r="A164" s="24">
        <v>160</v>
      </c>
      <c r="B164" s="26" t="s">
        <v>73</v>
      </c>
      <c r="C164" s="27" t="s">
        <v>39</v>
      </c>
      <c r="D164" s="26" t="s">
        <v>93</v>
      </c>
      <c r="E164" s="27" t="s">
        <v>96</v>
      </c>
      <c r="F164" s="26" t="s">
        <v>96</v>
      </c>
      <c r="G164" s="27" t="s">
        <v>102</v>
      </c>
      <c r="H164" s="27" t="s">
        <v>93</v>
      </c>
      <c r="I164" s="26" t="s">
        <v>114</v>
      </c>
      <c r="J164" s="26">
        <v>53.355562999999997</v>
      </c>
      <c r="K164" s="28">
        <f t="shared" si="17"/>
        <v>5.3355562999999995E-2</v>
      </c>
      <c r="L164" s="27">
        <v>0</v>
      </c>
      <c r="M164" s="26">
        <f t="shared" si="16"/>
        <v>0</v>
      </c>
      <c r="N164" s="27">
        <f t="shared" si="18"/>
        <v>1</v>
      </c>
      <c r="O164" s="26">
        <f t="shared" si="19"/>
        <v>1</v>
      </c>
      <c r="P164" s="27" t="s">
        <v>33</v>
      </c>
      <c r="Q164" s="26" t="str">
        <f t="shared" si="20"/>
        <v>No</v>
      </c>
      <c r="R164" s="27">
        <f t="shared" si="21"/>
        <v>0</v>
      </c>
      <c r="S164" s="26">
        <f t="shared" si="22"/>
        <v>1</v>
      </c>
      <c r="T164" s="27">
        <f t="shared" si="23"/>
        <v>151</v>
      </c>
    </row>
    <row r="165" spans="1:20" x14ac:dyDescent="0.45">
      <c r="A165" s="24">
        <v>161</v>
      </c>
      <c r="B165" s="26" t="s">
        <v>73</v>
      </c>
      <c r="C165" s="27" t="s">
        <v>39</v>
      </c>
      <c r="D165" s="26" t="s">
        <v>93</v>
      </c>
      <c r="E165" s="27" t="s">
        <v>96</v>
      </c>
      <c r="F165" s="26" t="s">
        <v>96</v>
      </c>
      <c r="G165" s="27" t="s">
        <v>102</v>
      </c>
      <c r="H165" s="27" t="s">
        <v>93</v>
      </c>
      <c r="I165" s="26" t="s">
        <v>126</v>
      </c>
      <c r="J165" s="26">
        <v>360.46295300000003</v>
      </c>
      <c r="K165" s="28">
        <f t="shared" si="17"/>
        <v>0.36046295300000003</v>
      </c>
      <c r="L165" s="27">
        <v>0</v>
      </c>
      <c r="M165" s="26">
        <f t="shared" si="16"/>
        <v>0</v>
      </c>
      <c r="N165" s="27">
        <f t="shared" si="18"/>
        <v>1</v>
      </c>
      <c r="O165" s="26">
        <f t="shared" si="19"/>
        <v>1</v>
      </c>
      <c r="P165" s="27" t="s">
        <v>33</v>
      </c>
      <c r="Q165" s="26" t="str">
        <f t="shared" si="20"/>
        <v>No</v>
      </c>
      <c r="R165" s="27">
        <f t="shared" si="21"/>
        <v>0</v>
      </c>
      <c r="S165" s="26">
        <f t="shared" si="22"/>
        <v>1</v>
      </c>
      <c r="T165" s="27">
        <f t="shared" si="23"/>
        <v>151</v>
      </c>
    </row>
    <row r="166" spans="1:20" x14ac:dyDescent="0.45">
      <c r="A166" s="24">
        <v>162</v>
      </c>
      <c r="B166" s="26" t="s">
        <v>73</v>
      </c>
      <c r="C166" s="27" t="s">
        <v>39</v>
      </c>
      <c r="D166" s="26" t="s">
        <v>93</v>
      </c>
      <c r="E166" s="27" t="s">
        <v>96</v>
      </c>
      <c r="F166" s="26" t="s">
        <v>96</v>
      </c>
      <c r="G166" s="27" t="s">
        <v>102</v>
      </c>
      <c r="H166" s="27" t="s">
        <v>93</v>
      </c>
      <c r="I166" s="26" t="s">
        <v>127</v>
      </c>
      <c r="J166" s="26">
        <v>474.06860300000011</v>
      </c>
      <c r="K166" s="28">
        <f t="shared" si="17"/>
        <v>0.47406860300000009</v>
      </c>
      <c r="L166" s="27">
        <v>0</v>
      </c>
      <c r="M166" s="26">
        <f t="shared" si="16"/>
        <v>0</v>
      </c>
      <c r="N166" s="27">
        <f t="shared" si="18"/>
        <v>1</v>
      </c>
      <c r="O166" s="26">
        <f t="shared" si="19"/>
        <v>1</v>
      </c>
      <c r="P166" s="27" t="s">
        <v>33</v>
      </c>
      <c r="Q166" s="26" t="str">
        <f t="shared" si="20"/>
        <v>No</v>
      </c>
      <c r="R166" s="27">
        <f t="shared" si="21"/>
        <v>0</v>
      </c>
      <c r="S166" s="26">
        <f t="shared" si="22"/>
        <v>1</v>
      </c>
      <c r="T166" s="27">
        <f t="shared" si="23"/>
        <v>151</v>
      </c>
    </row>
    <row r="167" spans="1:20" x14ac:dyDescent="0.45">
      <c r="A167" s="24">
        <v>163</v>
      </c>
      <c r="B167" s="26" t="s">
        <v>73</v>
      </c>
      <c r="C167" s="27" t="s">
        <v>39</v>
      </c>
      <c r="D167" s="26" t="s">
        <v>93</v>
      </c>
      <c r="E167" s="27" t="s">
        <v>96</v>
      </c>
      <c r="F167" s="26" t="s">
        <v>96</v>
      </c>
      <c r="G167" s="27" t="s">
        <v>103</v>
      </c>
      <c r="H167" s="27" t="s">
        <v>93</v>
      </c>
      <c r="I167" s="26" t="s">
        <v>122</v>
      </c>
      <c r="J167" s="26">
        <v>809.65653799999995</v>
      </c>
      <c r="K167" s="28">
        <f t="shared" si="17"/>
        <v>0.80965653799999993</v>
      </c>
      <c r="L167" s="27">
        <v>0</v>
      </c>
      <c r="M167" s="26">
        <f t="shared" si="16"/>
        <v>0</v>
      </c>
      <c r="N167" s="27">
        <f t="shared" si="18"/>
        <v>1</v>
      </c>
      <c r="O167" s="26">
        <f t="shared" si="19"/>
        <v>1</v>
      </c>
      <c r="P167" s="27" t="s">
        <v>33</v>
      </c>
      <c r="Q167" s="26" t="str">
        <f t="shared" si="20"/>
        <v>No</v>
      </c>
      <c r="R167" s="27">
        <f t="shared" si="21"/>
        <v>0</v>
      </c>
      <c r="S167" s="26">
        <f t="shared" si="22"/>
        <v>1</v>
      </c>
      <c r="T167" s="27">
        <f t="shared" si="23"/>
        <v>151</v>
      </c>
    </row>
    <row r="168" spans="1:20" x14ac:dyDescent="0.45">
      <c r="A168" s="24">
        <v>164</v>
      </c>
      <c r="B168" s="26" t="s">
        <v>73</v>
      </c>
      <c r="C168" s="27" t="s">
        <v>42</v>
      </c>
      <c r="D168" s="26" t="s">
        <v>93</v>
      </c>
      <c r="E168" s="27" t="s">
        <v>96</v>
      </c>
      <c r="F168" s="26" t="s">
        <v>96</v>
      </c>
      <c r="G168" s="27" t="s">
        <v>101</v>
      </c>
      <c r="H168" s="27" t="s">
        <v>93</v>
      </c>
      <c r="I168" s="26" t="s">
        <v>110</v>
      </c>
      <c r="J168" s="26">
        <v>372.17828600000001</v>
      </c>
      <c r="K168" s="28">
        <f t="shared" si="17"/>
        <v>0.37217828600000002</v>
      </c>
      <c r="L168" s="27">
        <v>0</v>
      </c>
      <c r="M168" s="26">
        <f t="shared" si="16"/>
        <v>0</v>
      </c>
      <c r="N168" s="27">
        <f t="shared" si="18"/>
        <v>1</v>
      </c>
      <c r="O168" s="26">
        <f t="shared" si="19"/>
        <v>1</v>
      </c>
      <c r="P168" s="27" t="s">
        <v>33</v>
      </c>
      <c r="Q168" s="26" t="str">
        <f t="shared" si="20"/>
        <v>No</v>
      </c>
      <c r="R168" s="27">
        <f t="shared" si="21"/>
        <v>0</v>
      </c>
      <c r="S168" s="26">
        <f t="shared" si="22"/>
        <v>1</v>
      </c>
      <c r="T168" s="27">
        <f t="shared" si="23"/>
        <v>151</v>
      </c>
    </row>
    <row r="169" spans="1:20" x14ac:dyDescent="0.45">
      <c r="A169" s="24">
        <v>165</v>
      </c>
      <c r="B169" s="26" t="s">
        <v>73</v>
      </c>
      <c r="C169" s="27" t="s">
        <v>42</v>
      </c>
      <c r="D169" s="26" t="s">
        <v>93</v>
      </c>
      <c r="E169" s="27" t="s">
        <v>96</v>
      </c>
      <c r="F169" s="26" t="s">
        <v>96</v>
      </c>
      <c r="G169" s="27" t="s">
        <v>101</v>
      </c>
      <c r="H169" s="27" t="s">
        <v>93</v>
      </c>
      <c r="I169" s="26" t="s">
        <v>128</v>
      </c>
      <c r="J169" s="26">
        <v>21.713857999999998</v>
      </c>
      <c r="K169" s="28">
        <f t="shared" si="17"/>
        <v>2.1713857999999999E-2</v>
      </c>
      <c r="L169" s="27">
        <v>0</v>
      </c>
      <c r="M169" s="26">
        <f t="shared" si="16"/>
        <v>0</v>
      </c>
      <c r="N169" s="27">
        <f t="shared" si="18"/>
        <v>1</v>
      </c>
      <c r="O169" s="26">
        <f t="shared" si="19"/>
        <v>1</v>
      </c>
      <c r="P169" s="27" t="s">
        <v>33</v>
      </c>
      <c r="Q169" s="26" t="str">
        <f t="shared" si="20"/>
        <v>No</v>
      </c>
      <c r="R169" s="27">
        <f t="shared" si="21"/>
        <v>0</v>
      </c>
      <c r="S169" s="26">
        <f t="shared" si="22"/>
        <v>1</v>
      </c>
      <c r="T169" s="27">
        <f t="shared" si="23"/>
        <v>151</v>
      </c>
    </row>
    <row r="170" spans="1:20" x14ac:dyDescent="0.45">
      <c r="A170" s="24">
        <v>166</v>
      </c>
      <c r="B170" s="26" t="s">
        <v>73</v>
      </c>
      <c r="C170" s="27" t="s">
        <v>42</v>
      </c>
      <c r="D170" s="26" t="s">
        <v>93</v>
      </c>
      <c r="E170" s="27" t="s">
        <v>96</v>
      </c>
      <c r="F170" s="26" t="s">
        <v>96</v>
      </c>
      <c r="G170" s="27" t="s">
        <v>101</v>
      </c>
      <c r="H170" s="27" t="s">
        <v>93</v>
      </c>
      <c r="I170" s="26" t="s">
        <v>135</v>
      </c>
      <c r="J170" s="26">
        <v>188.45544000000001</v>
      </c>
      <c r="K170" s="28">
        <f t="shared" si="17"/>
        <v>0.18845544</v>
      </c>
      <c r="L170" s="27">
        <v>0</v>
      </c>
      <c r="M170" s="26">
        <f t="shared" si="16"/>
        <v>0</v>
      </c>
      <c r="N170" s="27">
        <f t="shared" si="18"/>
        <v>1</v>
      </c>
      <c r="O170" s="26">
        <f t="shared" si="19"/>
        <v>1</v>
      </c>
      <c r="P170" s="27" t="s">
        <v>33</v>
      </c>
      <c r="Q170" s="26" t="str">
        <f t="shared" si="20"/>
        <v>No</v>
      </c>
      <c r="R170" s="27">
        <f t="shared" si="21"/>
        <v>0</v>
      </c>
      <c r="S170" s="26">
        <f t="shared" si="22"/>
        <v>1</v>
      </c>
      <c r="T170" s="27">
        <f t="shared" si="23"/>
        <v>151</v>
      </c>
    </row>
    <row r="171" spans="1:20" x14ac:dyDescent="0.45">
      <c r="A171" s="24">
        <v>167</v>
      </c>
      <c r="B171" s="26" t="s">
        <v>73</v>
      </c>
      <c r="C171" s="27" t="s">
        <v>42</v>
      </c>
      <c r="D171" s="26" t="s">
        <v>93</v>
      </c>
      <c r="E171" s="27" t="s">
        <v>96</v>
      </c>
      <c r="F171" s="26" t="s">
        <v>96</v>
      </c>
      <c r="G171" s="27" t="s">
        <v>101</v>
      </c>
      <c r="H171" s="27" t="s">
        <v>93</v>
      </c>
      <c r="I171" s="26" t="s">
        <v>112</v>
      </c>
      <c r="J171" s="26">
        <v>16.692708</v>
      </c>
      <c r="K171" s="28">
        <f t="shared" si="17"/>
        <v>1.6692708000000001E-2</v>
      </c>
      <c r="L171" s="27">
        <v>0</v>
      </c>
      <c r="M171" s="26">
        <f t="shared" si="16"/>
        <v>0</v>
      </c>
      <c r="N171" s="27">
        <f t="shared" si="18"/>
        <v>1</v>
      </c>
      <c r="O171" s="26">
        <f t="shared" si="19"/>
        <v>1</v>
      </c>
      <c r="P171" s="27" t="s">
        <v>33</v>
      </c>
      <c r="Q171" s="26" t="str">
        <f t="shared" si="20"/>
        <v>No</v>
      </c>
      <c r="R171" s="27">
        <f t="shared" si="21"/>
        <v>0</v>
      </c>
      <c r="S171" s="26">
        <f t="shared" si="22"/>
        <v>1</v>
      </c>
      <c r="T171" s="27">
        <f t="shared" si="23"/>
        <v>151</v>
      </c>
    </row>
    <row r="172" spans="1:20" x14ac:dyDescent="0.45">
      <c r="A172" s="24">
        <v>168</v>
      </c>
      <c r="B172" s="26" t="s">
        <v>73</v>
      </c>
      <c r="C172" s="27" t="s">
        <v>42</v>
      </c>
      <c r="D172" s="26" t="s">
        <v>93</v>
      </c>
      <c r="E172" s="27" t="s">
        <v>96</v>
      </c>
      <c r="F172" s="26" t="s">
        <v>96</v>
      </c>
      <c r="G172" s="27" t="s">
        <v>101</v>
      </c>
      <c r="H172" s="27" t="s">
        <v>93</v>
      </c>
      <c r="I172" s="26" t="s">
        <v>113</v>
      </c>
      <c r="J172" s="26">
        <v>79.34028099999999</v>
      </c>
      <c r="K172" s="28">
        <f t="shared" si="17"/>
        <v>7.9340280999999985E-2</v>
      </c>
      <c r="L172" s="27">
        <v>0</v>
      </c>
      <c r="M172" s="26">
        <f t="shared" si="16"/>
        <v>0</v>
      </c>
      <c r="N172" s="27">
        <f t="shared" si="18"/>
        <v>1</v>
      </c>
      <c r="O172" s="26">
        <f t="shared" si="19"/>
        <v>1</v>
      </c>
      <c r="P172" s="27" t="s">
        <v>33</v>
      </c>
      <c r="Q172" s="26" t="str">
        <f t="shared" si="20"/>
        <v>No</v>
      </c>
      <c r="R172" s="27">
        <f t="shared" si="21"/>
        <v>0</v>
      </c>
      <c r="S172" s="26">
        <f t="shared" si="22"/>
        <v>1</v>
      </c>
      <c r="T172" s="27">
        <f t="shared" si="23"/>
        <v>151</v>
      </c>
    </row>
    <row r="173" spans="1:20" x14ac:dyDescent="0.45">
      <c r="A173" s="24">
        <v>169</v>
      </c>
      <c r="B173" s="26" t="s">
        <v>73</v>
      </c>
      <c r="C173" s="27" t="s">
        <v>42</v>
      </c>
      <c r="D173" s="26" t="s">
        <v>93</v>
      </c>
      <c r="E173" s="27" t="s">
        <v>96</v>
      </c>
      <c r="F173" s="26" t="s">
        <v>96</v>
      </c>
      <c r="G173" s="27" t="s">
        <v>101</v>
      </c>
      <c r="H173" s="27" t="s">
        <v>93</v>
      </c>
      <c r="I173" s="26" t="s">
        <v>123</v>
      </c>
      <c r="J173" s="26">
        <v>2995.0660899999998</v>
      </c>
      <c r="K173" s="28">
        <f t="shared" si="17"/>
        <v>2.9950660899999999</v>
      </c>
      <c r="L173" s="27">
        <v>0</v>
      </c>
      <c r="M173" s="26">
        <f t="shared" si="16"/>
        <v>0</v>
      </c>
      <c r="N173" s="27">
        <f t="shared" si="18"/>
        <v>1</v>
      </c>
      <c r="O173" s="26">
        <f t="shared" si="19"/>
        <v>1</v>
      </c>
      <c r="P173" s="27" t="s">
        <v>33</v>
      </c>
      <c r="Q173" s="26" t="str">
        <f t="shared" si="20"/>
        <v>No</v>
      </c>
      <c r="R173" s="27">
        <f t="shared" si="21"/>
        <v>0</v>
      </c>
      <c r="S173" s="26">
        <f t="shared" si="22"/>
        <v>1</v>
      </c>
      <c r="T173" s="27">
        <f t="shared" si="23"/>
        <v>151</v>
      </c>
    </row>
    <row r="174" spans="1:20" x14ac:dyDescent="0.45">
      <c r="A174" s="24">
        <v>170</v>
      </c>
      <c r="B174" s="26" t="s">
        <v>73</v>
      </c>
      <c r="C174" s="27" t="s">
        <v>42</v>
      </c>
      <c r="D174" s="26" t="s">
        <v>93</v>
      </c>
      <c r="E174" s="27" t="s">
        <v>96</v>
      </c>
      <c r="F174" s="26" t="s">
        <v>96</v>
      </c>
      <c r="G174" s="27" t="s">
        <v>101</v>
      </c>
      <c r="H174" s="27" t="s">
        <v>93</v>
      </c>
      <c r="I174" s="26" t="s">
        <v>136</v>
      </c>
      <c r="J174" s="26">
        <v>320.48537299999998</v>
      </c>
      <c r="K174" s="28">
        <f t="shared" si="17"/>
        <v>0.32048537299999996</v>
      </c>
      <c r="L174" s="27">
        <v>0</v>
      </c>
      <c r="M174" s="26">
        <f t="shared" si="16"/>
        <v>0</v>
      </c>
      <c r="N174" s="27">
        <f t="shared" si="18"/>
        <v>1</v>
      </c>
      <c r="O174" s="26">
        <f t="shared" si="19"/>
        <v>1</v>
      </c>
      <c r="P174" s="27" t="s">
        <v>33</v>
      </c>
      <c r="Q174" s="26" t="str">
        <f t="shared" si="20"/>
        <v>No</v>
      </c>
      <c r="R174" s="27">
        <f t="shared" si="21"/>
        <v>0</v>
      </c>
      <c r="S174" s="26">
        <f t="shared" si="22"/>
        <v>1</v>
      </c>
      <c r="T174" s="27">
        <f t="shared" si="23"/>
        <v>151</v>
      </c>
    </row>
    <row r="175" spans="1:20" x14ac:dyDescent="0.45">
      <c r="A175" s="24">
        <v>171</v>
      </c>
      <c r="B175" s="26" t="s">
        <v>73</v>
      </c>
      <c r="C175" s="27" t="s">
        <v>42</v>
      </c>
      <c r="D175" s="26" t="s">
        <v>93</v>
      </c>
      <c r="E175" s="27" t="s">
        <v>96</v>
      </c>
      <c r="F175" s="26" t="s">
        <v>96</v>
      </c>
      <c r="G175" s="27" t="s">
        <v>101</v>
      </c>
      <c r="H175" s="27" t="s">
        <v>93</v>
      </c>
      <c r="I175" s="26" t="s">
        <v>137</v>
      </c>
      <c r="J175" s="26">
        <v>711.21033599999998</v>
      </c>
      <c r="K175" s="28">
        <f t="shared" si="17"/>
        <v>0.71121033599999994</v>
      </c>
      <c r="L175" s="27">
        <v>0</v>
      </c>
      <c r="M175" s="26">
        <f t="shared" si="16"/>
        <v>0</v>
      </c>
      <c r="N175" s="27">
        <f t="shared" si="18"/>
        <v>1</v>
      </c>
      <c r="O175" s="26">
        <f t="shared" si="19"/>
        <v>1</v>
      </c>
      <c r="P175" s="27" t="s">
        <v>33</v>
      </c>
      <c r="Q175" s="26" t="str">
        <f t="shared" si="20"/>
        <v>No</v>
      </c>
      <c r="R175" s="27">
        <f t="shared" si="21"/>
        <v>0</v>
      </c>
      <c r="S175" s="26">
        <f t="shared" si="22"/>
        <v>1</v>
      </c>
      <c r="T175" s="27">
        <f t="shared" si="23"/>
        <v>151</v>
      </c>
    </row>
    <row r="176" spans="1:20" x14ac:dyDescent="0.45">
      <c r="A176" s="24">
        <v>172</v>
      </c>
      <c r="B176" s="26" t="s">
        <v>73</v>
      </c>
      <c r="C176" s="27" t="s">
        <v>42</v>
      </c>
      <c r="D176" s="26" t="s">
        <v>93</v>
      </c>
      <c r="E176" s="27" t="s">
        <v>96</v>
      </c>
      <c r="F176" s="26" t="s">
        <v>96</v>
      </c>
      <c r="G176" s="27" t="s">
        <v>102</v>
      </c>
      <c r="H176" s="27" t="s">
        <v>93</v>
      </c>
      <c r="I176" s="26" t="s">
        <v>138</v>
      </c>
      <c r="J176" s="26">
        <v>1496.3152190000001</v>
      </c>
      <c r="K176" s="28">
        <f t="shared" si="17"/>
        <v>1.496315219</v>
      </c>
      <c r="L176" s="27">
        <v>0</v>
      </c>
      <c r="M176" s="26">
        <f t="shared" si="16"/>
        <v>0</v>
      </c>
      <c r="N176" s="27">
        <f t="shared" si="18"/>
        <v>1</v>
      </c>
      <c r="O176" s="26">
        <f t="shared" si="19"/>
        <v>1</v>
      </c>
      <c r="P176" s="27" t="s">
        <v>33</v>
      </c>
      <c r="Q176" s="26" t="str">
        <f t="shared" si="20"/>
        <v>No</v>
      </c>
      <c r="R176" s="27">
        <f t="shared" si="21"/>
        <v>0</v>
      </c>
      <c r="S176" s="26">
        <f t="shared" si="22"/>
        <v>1</v>
      </c>
      <c r="T176" s="27">
        <f t="shared" si="23"/>
        <v>151</v>
      </c>
    </row>
    <row r="177" spans="1:20" x14ac:dyDescent="0.45">
      <c r="A177" s="24">
        <v>173</v>
      </c>
      <c r="B177" s="26" t="s">
        <v>73</v>
      </c>
      <c r="C177" s="27" t="s">
        <v>42</v>
      </c>
      <c r="D177" s="26" t="s">
        <v>93</v>
      </c>
      <c r="E177" s="27" t="s">
        <v>96</v>
      </c>
      <c r="F177" s="26" t="s">
        <v>96</v>
      </c>
      <c r="G177" s="27" t="s">
        <v>102</v>
      </c>
      <c r="H177" s="27" t="s">
        <v>93</v>
      </c>
      <c r="I177" s="26" t="s">
        <v>115</v>
      </c>
      <c r="J177" s="26">
        <v>28.379541</v>
      </c>
      <c r="K177" s="28">
        <f t="shared" si="17"/>
        <v>2.8379541000000001E-2</v>
      </c>
      <c r="L177" s="27">
        <v>0</v>
      </c>
      <c r="M177" s="26">
        <f t="shared" si="16"/>
        <v>0</v>
      </c>
      <c r="N177" s="27">
        <f t="shared" si="18"/>
        <v>1</v>
      </c>
      <c r="O177" s="26">
        <f t="shared" si="19"/>
        <v>1</v>
      </c>
      <c r="P177" s="27" t="s">
        <v>33</v>
      </c>
      <c r="Q177" s="26" t="str">
        <f t="shared" si="20"/>
        <v>No</v>
      </c>
      <c r="R177" s="27">
        <f t="shared" si="21"/>
        <v>0</v>
      </c>
      <c r="S177" s="26">
        <f t="shared" si="22"/>
        <v>1</v>
      </c>
      <c r="T177" s="27">
        <f t="shared" si="23"/>
        <v>151</v>
      </c>
    </row>
    <row r="178" spans="1:20" x14ac:dyDescent="0.45">
      <c r="A178" s="24">
        <v>174</v>
      </c>
      <c r="B178" s="26" t="s">
        <v>73</v>
      </c>
      <c r="C178" s="27" t="s">
        <v>42</v>
      </c>
      <c r="D178" s="26" t="s">
        <v>93</v>
      </c>
      <c r="E178" s="27" t="s">
        <v>96</v>
      </c>
      <c r="F178" s="26" t="s">
        <v>96</v>
      </c>
      <c r="G178" s="27" t="s">
        <v>102</v>
      </c>
      <c r="H178" s="27" t="s">
        <v>93</v>
      </c>
      <c r="I178" s="26" t="s">
        <v>121</v>
      </c>
      <c r="J178" s="26">
        <v>4334.8027659999998</v>
      </c>
      <c r="K178" s="28">
        <f t="shared" si="17"/>
        <v>4.3348027660000001</v>
      </c>
      <c r="L178" s="27">
        <v>0</v>
      </c>
      <c r="M178" s="26">
        <f t="shared" si="16"/>
        <v>0</v>
      </c>
      <c r="N178" s="27">
        <f t="shared" si="18"/>
        <v>1</v>
      </c>
      <c r="O178" s="26">
        <f t="shared" si="19"/>
        <v>1</v>
      </c>
      <c r="P178" s="27" t="s">
        <v>33</v>
      </c>
      <c r="Q178" s="26" t="str">
        <f t="shared" si="20"/>
        <v>No</v>
      </c>
      <c r="R178" s="27">
        <f t="shared" si="21"/>
        <v>0</v>
      </c>
      <c r="S178" s="26">
        <f t="shared" si="22"/>
        <v>1</v>
      </c>
      <c r="T178" s="27">
        <f t="shared" si="23"/>
        <v>151</v>
      </c>
    </row>
    <row r="179" spans="1:20" x14ac:dyDescent="0.45">
      <c r="A179" s="24">
        <v>175</v>
      </c>
      <c r="B179" s="26" t="s">
        <v>73</v>
      </c>
      <c r="C179" s="27" t="s">
        <v>42</v>
      </c>
      <c r="D179" s="26" t="s">
        <v>93</v>
      </c>
      <c r="E179" s="27" t="s">
        <v>96</v>
      </c>
      <c r="F179" s="26" t="s">
        <v>96</v>
      </c>
      <c r="G179" s="27" t="s">
        <v>102</v>
      </c>
      <c r="H179" s="27" t="s">
        <v>93</v>
      </c>
      <c r="I179" s="26" t="s">
        <v>108</v>
      </c>
      <c r="J179" s="26">
        <v>58.630890999999998</v>
      </c>
      <c r="K179" s="28">
        <f t="shared" si="17"/>
        <v>5.8630890999999997E-2</v>
      </c>
      <c r="L179" s="27">
        <v>0</v>
      </c>
      <c r="M179" s="26">
        <f t="shared" si="16"/>
        <v>0</v>
      </c>
      <c r="N179" s="27">
        <f t="shared" si="18"/>
        <v>1</v>
      </c>
      <c r="O179" s="26">
        <f t="shared" si="19"/>
        <v>1</v>
      </c>
      <c r="P179" s="27" t="s">
        <v>33</v>
      </c>
      <c r="Q179" s="26" t="str">
        <f t="shared" si="20"/>
        <v>No</v>
      </c>
      <c r="R179" s="27">
        <f t="shared" si="21"/>
        <v>0</v>
      </c>
      <c r="S179" s="26">
        <f t="shared" si="22"/>
        <v>1</v>
      </c>
      <c r="T179" s="27">
        <f t="shared" si="23"/>
        <v>151</v>
      </c>
    </row>
    <row r="180" spans="1:20" x14ac:dyDescent="0.45">
      <c r="A180" s="24">
        <v>176</v>
      </c>
      <c r="B180" s="26" t="s">
        <v>73</v>
      </c>
      <c r="C180" s="27" t="s">
        <v>42</v>
      </c>
      <c r="D180" s="26" t="s">
        <v>93</v>
      </c>
      <c r="E180" s="27" t="s">
        <v>96</v>
      </c>
      <c r="F180" s="26" t="s">
        <v>96</v>
      </c>
      <c r="G180" s="27" t="s">
        <v>102</v>
      </c>
      <c r="H180" s="27" t="s">
        <v>93</v>
      </c>
      <c r="I180" s="26" t="s">
        <v>110</v>
      </c>
      <c r="J180" s="26">
        <v>3114.0050000000001</v>
      </c>
      <c r="K180" s="28">
        <f t="shared" si="17"/>
        <v>3.1140050000000001</v>
      </c>
      <c r="L180" s="27">
        <v>0</v>
      </c>
      <c r="M180" s="26">
        <f t="shared" si="16"/>
        <v>0</v>
      </c>
      <c r="N180" s="27">
        <f t="shared" si="18"/>
        <v>1</v>
      </c>
      <c r="O180" s="26">
        <f t="shared" si="19"/>
        <v>1</v>
      </c>
      <c r="P180" s="27" t="s">
        <v>33</v>
      </c>
      <c r="Q180" s="26" t="str">
        <f t="shared" si="20"/>
        <v>No</v>
      </c>
      <c r="R180" s="27">
        <f t="shared" si="21"/>
        <v>0</v>
      </c>
      <c r="S180" s="26">
        <f t="shared" si="22"/>
        <v>1</v>
      </c>
      <c r="T180" s="27">
        <f t="shared" si="23"/>
        <v>151</v>
      </c>
    </row>
    <row r="181" spans="1:20" x14ac:dyDescent="0.45">
      <c r="A181" s="24">
        <v>177</v>
      </c>
      <c r="B181" s="26" t="s">
        <v>73</v>
      </c>
      <c r="C181" s="27" t="s">
        <v>42</v>
      </c>
      <c r="D181" s="26" t="s">
        <v>93</v>
      </c>
      <c r="E181" s="27" t="s">
        <v>96</v>
      </c>
      <c r="F181" s="26" t="s">
        <v>96</v>
      </c>
      <c r="G181" s="27" t="s">
        <v>102</v>
      </c>
      <c r="H181" s="27" t="s">
        <v>93</v>
      </c>
      <c r="I181" s="26" t="s">
        <v>128</v>
      </c>
      <c r="J181" s="26">
        <v>2180.1462299999998</v>
      </c>
      <c r="K181" s="28">
        <f t="shared" si="17"/>
        <v>2.1801462299999996</v>
      </c>
      <c r="L181" s="27">
        <v>0</v>
      </c>
      <c r="M181" s="26">
        <f t="shared" si="16"/>
        <v>0</v>
      </c>
      <c r="N181" s="27">
        <f t="shared" si="18"/>
        <v>1</v>
      </c>
      <c r="O181" s="26">
        <f t="shared" si="19"/>
        <v>1</v>
      </c>
      <c r="P181" s="27" t="s">
        <v>33</v>
      </c>
      <c r="Q181" s="26" t="str">
        <f t="shared" si="20"/>
        <v>No</v>
      </c>
      <c r="R181" s="27">
        <f t="shared" si="21"/>
        <v>0</v>
      </c>
      <c r="S181" s="26">
        <f t="shared" si="22"/>
        <v>1</v>
      </c>
      <c r="T181" s="27">
        <f t="shared" si="23"/>
        <v>151</v>
      </c>
    </row>
    <row r="182" spans="1:20" x14ac:dyDescent="0.45">
      <c r="A182" s="24">
        <v>178</v>
      </c>
      <c r="B182" s="26" t="s">
        <v>73</v>
      </c>
      <c r="C182" s="27" t="s">
        <v>42</v>
      </c>
      <c r="D182" s="26" t="s">
        <v>93</v>
      </c>
      <c r="E182" s="27" t="s">
        <v>96</v>
      </c>
      <c r="F182" s="26" t="s">
        <v>96</v>
      </c>
      <c r="G182" s="27" t="s">
        <v>102</v>
      </c>
      <c r="H182" s="27" t="s">
        <v>93</v>
      </c>
      <c r="I182" s="26" t="s">
        <v>129</v>
      </c>
      <c r="J182" s="26">
        <v>790.62850500000002</v>
      </c>
      <c r="K182" s="28">
        <f t="shared" si="17"/>
        <v>0.79062850500000004</v>
      </c>
      <c r="L182" s="27">
        <v>0</v>
      </c>
      <c r="M182" s="26">
        <f t="shared" si="16"/>
        <v>0</v>
      </c>
      <c r="N182" s="27">
        <f t="shared" si="18"/>
        <v>1</v>
      </c>
      <c r="O182" s="26">
        <f t="shared" si="19"/>
        <v>1</v>
      </c>
      <c r="P182" s="27" t="s">
        <v>33</v>
      </c>
      <c r="Q182" s="26" t="str">
        <f t="shared" si="20"/>
        <v>No</v>
      </c>
      <c r="R182" s="27">
        <f t="shared" si="21"/>
        <v>0</v>
      </c>
      <c r="S182" s="26">
        <f t="shared" si="22"/>
        <v>1</v>
      </c>
      <c r="T182" s="27">
        <f t="shared" si="23"/>
        <v>151</v>
      </c>
    </row>
    <row r="183" spans="1:20" x14ac:dyDescent="0.45">
      <c r="A183" s="24">
        <v>179</v>
      </c>
      <c r="B183" s="26" t="s">
        <v>73</v>
      </c>
      <c r="C183" s="27" t="s">
        <v>42</v>
      </c>
      <c r="D183" s="26" t="s">
        <v>93</v>
      </c>
      <c r="E183" s="27" t="s">
        <v>96</v>
      </c>
      <c r="F183" s="26" t="s">
        <v>96</v>
      </c>
      <c r="G183" s="27" t="s">
        <v>102</v>
      </c>
      <c r="H183" s="27" t="s">
        <v>93</v>
      </c>
      <c r="I183" s="26" t="s">
        <v>135</v>
      </c>
      <c r="J183" s="26">
        <v>509.835105</v>
      </c>
      <c r="K183" s="28">
        <f t="shared" si="17"/>
        <v>0.50983510499999996</v>
      </c>
      <c r="L183" s="27">
        <v>0</v>
      </c>
      <c r="M183" s="26">
        <f t="shared" si="16"/>
        <v>0</v>
      </c>
      <c r="N183" s="27">
        <f t="shared" si="18"/>
        <v>1</v>
      </c>
      <c r="O183" s="26">
        <f t="shared" si="19"/>
        <v>1</v>
      </c>
      <c r="P183" s="27" t="s">
        <v>33</v>
      </c>
      <c r="Q183" s="26" t="str">
        <f t="shared" si="20"/>
        <v>No</v>
      </c>
      <c r="R183" s="27">
        <f t="shared" si="21"/>
        <v>0</v>
      </c>
      <c r="S183" s="26">
        <f t="shared" si="22"/>
        <v>1</v>
      </c>
      <c r="T183" s="27">
        <f t="shared" si="23"/>
        <v>151</v>
      </c>
    </row>
    <row r="184" spans="1:20" x14ac:dyDescent="0.45">
      <c r="A184" s="24">
        <v>180</v>
      </c>
      <c r="B184" s="26" t="s">
        <v>73</v>
      </c>
      <c r="C184" s="27" t="s">
        <v>42</v>
      </c>
      <c r="D184" s="26" t="s">
        <v>93</v>
      </c>
      <c r="E184" s="27" t="s">
        <v>96</v>
      </c>
      <c r="F184" s="26" t="s">
        <v>96</v>
      </c>
      <c r="G184" s="27" t="s">
        <v>102</v>
      </c>
      <c r="H184" s="27" t="s">
        <v>93</v>
      </c>
      <c r="I184" s="26" t="s">
        <v>130</v>
      </c>
      <c r="J184" s="26">
        <v>15.106422</v>
      </c>
      <c r="K184" s="28">
        <f t="shared" si="17"/>
        <v>1.5106422E-2</v>
      </c>
      <c r="L184" s="27">
        <v>0</v>
      </c>
      <c r="M184" s="26">
        <f t="shared" si="16"/>
        <v>0</v>
      </c>
      <c r="N184" s="27">
        <f t="shared" si="18"/>
        <v>1</v>
      </c>
      <c r="O184" s="26">
        <f t="shared" si="19"/>
        <v>1</v>
      </c>
      <c r="P184" s="27" t="s">
        <v>33</v>
      </c>
      <c r="Q184" s="26" t="str">
        <f t="shared" si="20"/>
        <v>No</v>
      </c>
      <c r="R184" s="27">
        <f t="shared" si="21"/>
        <v>0</v>
      </c>
      <c r="S184" s="26">
        <f t="shared" si="22"/>
        <v>1</v>
      </c>
      <c r="T184" s="27">
        <f t="shared" si="23"/>
        <v>151</v>
      </c>
    </row>
    <row r="185" spans="1:20" x14ac:dyDescent="0.45">
      <c r="A185" s="24">
        <v>181</v>
      </c>
      <c r="B185" s="26" t="s">
        <v>73</v>
      </c>
      <c r="C185" s="27" t="s">
        <v>42</v>
      </c>
      <c r="D185" s="26" t="s">
        <v>93</v>
      </c>
      <c r="E185" s="27" t="s">
        <v>96</v>
      </c>
      <c r="F185" s="26" t="s">
        <v>96</v>
      </c>
      <c r="G185" s="27" t="s">
        <v>102</v>
      </c>
      <c r="H185" s="27" t="s">
        <v>93</v>
      </c>
      <c r="I185" s="26" t="s">
        <v>122</v>
      </c>
      <c r="J185" s="26">
        <v>1720.7740229999999</v>
      </c>
      <c r="K185" s="28">
        <f t="shared" si="17"/>
        <v>1.7207740229999999</v>
      </c>
      <c r="L185" s="27">
        <v>0</v>
      </c>
      <c r="M185" s="26">
        <f t="shared" si="16"/>
        <v>0</v>
      </c>
      <c r="N185" s="27">
        <f t="shared" si="18"/>
        <v>1</v>
      </c>
      <c r="O185" s="26">
        <f t="shared" si="19"/>
        <v>1</v>
      </c>
      <c r="P185" s="27" t="s">
        <v>33</v>
      </c>
      <c r="Q185" s="26" t="str">
        <f t="shared" si="20"/>
        <v>No</v>
      </c>
      <c r="R185" s="27">
        <f t="shared" si="21"/>
        <v>0</v>
      </c>
      <c r="S185" s="26">
        <f t="shared" si="22"/>
        <v>1</v>
      </c>
      <c r="T185" s="27">
        <f t="shared" si="23"/>
        <v>151</v>
      </c>
    </row>
    <row r="186" spans="1:20" x14ac:dyDescent="0.45">
      <c r="A186" s="24">
        <v>182</v>
      </c>
      <c r="B186" s="26" t="s">
        <v>73</v>
      </c>
      <c r="C186" s="27" t="s">
        <v>42</v>
      </c>
      <c r="D186" s="26" t="s">
        <v>93</v>
      </c>
      <c r="E186" s="27" t="s">
        <v>96</v>
      </c>
      <c r="F186" s="26" t="s">
        <v>96</v>
      </c>
      <c r="G186" s="27" t="s">
        <v>102</v>
      </c>
      <c r="H186" s="27" t="s">
        <v>93</v>
      </c>
      <c r="I186" s="26" t="s">
        <v>134</v>
      </c>
      <c r="J186" s="26">
        <v>19.062106</v>
      </c>
      <c r="K186" s="28">
        <f t="shared" si="17"/>
        <v>1.9062105999999999E-2</v>
      </c>
      <c r="L186" s="27">
        <v>0</v>
      </c>
      <c r="M186" s="26">
        <f t="shared" si="16"/>
        <v>0</v>
      </c>
      <c r="N186" s="27">
        <f t="shared" si="18"/>
        <v>1</v>
      </c>
      <c r="O186" s="26">
        <f t="shared" si="19"/>
        <v>1</v>
      </c>
      <c r="P186" s="27" t="s">
        <v>33</v>
      </c>
      <c r="Q186" s="26" t="str">
        <f t="shared" si="20"/>
        <v>No</v>
      </c>
      <c r="R186" s="27">
        <f t="shared" si="21"/>
        <v>0</v>
      </c>
      <c r="S186" s="26">
        <f t="shared" si="22"/>
        <v>1</v>
      </c>
      <c r="T186" s="27">
        <f t="shared" si="23"/>
        <v>151</v>
      </c>
    </row>
    <row r="187" spans="1:20" x14ac:dyDescent="0.45">
      <c r="A187" s="24">
        <v>183</v>
      </c>
      <c r="B187" s="26" t="s">
        <v>73</v>
      </c>
      <c r="C187" s="27" t="s">
        <v>42</v>
      </c>
      <c r="D187" s="26" t="s">
        <v>93</v>
      </c>
      <c r="E187" s="27" t="s">
        <v>96</v>
      </c>
      <c r="F187" s="26" t="s">
        <v>96</v>
      </c>
      <c r="G187" s="27" t="s">
        <v>102</v>
      </c>
      <c r="H187" s="27" t="s">
        <v>93</v>
      </c>
      <c r="I187" s="26" t="s">
        <v>111</v>
      </c>
      <c r="J187" s="26">
        <v>2200.3329349999999</v>
      </c>
      <c r="K187" s="28">
        <f t="shared" si="17"/>
        <v>2.200332935</v>
      </c>
      <c r="L187" s="27">
        <v>0</v>
      </c>
      <c r="M187" s="26">
        <f t="shared" si="16"/>
        <v>0</v>
      </c>
      <c r="N187" s="27">
        <f t="shared" si="18"/>
        <v>1</v>
      </c>
      <c r="O187" s="26">
        <f t="shared" si="19"/>
        <v>1</v>
      </c>
      <c r="P187" s="27" t="s">
        <v>33</v>
      </c>
      <c r="Q187" s="26" t="str">
        <f t="shared" si="20"/>
        <v>No</v>
      </c>
      <c r="R187" s="27">
        <f t="shared" si="21"/>
        <v>0</v>
      </c>
      <c r="S187" s="26">
        <f t="shared" si="22"/>
        <v>1</v>
      </c>
      <c r="T187" s="27">
        <f t="shared" si="23"/>
        <v>151</v>
      </c>
    </row>
    <row r="188" spans="1:20" x14ac:dyDescent="0.45">
      <c r="A188" s="24">
        <v>184</v>
      </c>
      <c r="B188" s="26" t="s">
        <v>73</v>
      </c>
      <c r="C188" s="27" t="s">
        <v>42</v>
      </c>
      <c r="D188" s="26" t="s">
        <v>93</v>
      </c>
      <c r="E188" s="27" t="s">
        <v>96</v>
      </c>
      <c r="F188" s="26" t="s">
        <v>96</v>
      </c>
      <c r="G188" s="27" t="s">
        <v>102</v>
      </c>
      <c r="H188" s="27" t="s">
        <v>93</v>
      </c>
      <c r="I188" s="26" t="s">
        <v>112</v>
      </c>
      <c r="J188" s="26">
        <v>69.104274000000004</v>
      </c>
      <c r="K188" s="28">
        <f t="shared" si="17"/>
        <v>6.9104274000000007E-2</v>
      </c>
      <c r="L188" s="27">
        <v>0</v>
      </c>
      <c r="M188" s="26">
        <f t="shared" si="16"/>
        <v>0</v>
      </c>
      <c r="N188" s="27">
        <f t="shared" si="18"/>
        <v>1</v>
      </c>
      <c r="O188" s="26">
        <f t="shared" si="19"/>
        <v>1</v>
      </c>
      <c r="P188" s="27" t="s">
        <v>33</v>
      </c>
      <c r="Q188" s="26" t="str">
        <f t="shared" si="20"/>
        <v>No</v>
      </c>
      <c r="R188" s="27">
        <f t="shared" si="21"/>
        <v>0</v>
      </c>
      <c r="S188" s="26">
        <f t="shared" si="22"/>
        <v>1</v>
      </c>
      <c r="T188" s="27">
        <f t="shared" si="23"/>
        <v>151</v>
      </c>
    </row>
    <row r="189" spans="1:20" x14ac:dyDescent="0.45">
      <c r="A189" s="24">
        <v>185</v>
      </c>
      <c r="B189" s="26" t="s">
        <v>73</v>
      </c>
      <c r="C189" s="27" t="s">
        <v>42</v>
      </c>
      <c r="D189" s="26" t="s">
        <v>93</v>
      </c>
      <c r="E189" s="27" t="s">
        <v>96</v>
      </c>
      <c r="F189" s="26" t="s">
        <v>96</v>
      </c>
      <c r="G189" s="27" t="s">
        <v>102</v>
      </c>
      <c r="H189" s="27" t="s">
        <v>93</v>
      </c>
      <c r="I189" s="26" t="s">
        <v>113</v>
      </c>
      <c r="J189" s="26">
        <v>92.795064999999994</v>
      </c>
      <c r="K189" s="28">
        <f t="shared" si="17"/>
        <v>9.2795064999999996E-2</v>
      </c>
      <c r="L189" s="27">
        <v>0</v>
      </c>
      <c r="M189" s="26">
        <f t="shared" si="16"/>
        <v>0</v>
      </c>
      <c r="N189" s="27">
        <f t="shared" si="18"/>
        <v>1</v>
      </c>
      <c r="O189" s="26">
        <f t="shared" si="19"/>
        <v>1</v>
      </c>
      <c r="P189" s="27" t="s">
        <v>33</v>
      </c>
      <c r="Q189" s="26" t="str">
        <f t="shared" si="20"/>
        <v>No</v>
      </c>
      <c r="R189" s="27">
        <f t="shared" si="21"/>
        <v>0</v>
      </c>
      <c r="S189" s="26">
        <f t="shared" si="22"/>
        <v>1</v>
      </c>
      <c r="T189" s="27">
        <f t="shared" si="23"/>
        <v>151</v>
      </c>
    </row>
    <row r="190" spans="1:20" x14ac:dyDescent="0.45">
      <c r="A190" s="24">
        <v>186</v>
      </c>
      <c r="B190" s="26" t="s">
        <v>73</v>
      </c>
      <c r="C190" s="27" t="s">
        <v>42</v>
      </c>
      <c r="D190" s="26" t="s">
        <v>93</v>
      </c>
      <c r="E190" s="27" t="s">
        <v>96</v>
      </c>
      <c r="F190" s="26" t="s">
        <v>96</v>
      </c>
      <c r="G190" s="27" t="s">
        <v>102</v>
      </c>
      <c r="H190" s="27" t="s">
        <v>93</v>
      </c>
      <c r="I190" s="26" t="s">
        <v>123</v>
      </c>
      <c r="J190" s="26">
        <v>3665.0404189999999</v>
      </c>
      <c r="K190" s="28">
        <f t="shared" si="17"/>
        <v>3.6650404189999999</v>
      </c>
      <c r="L190" s="27">
        <v>2</v>
      </c>
      <c r="M190" s="26">
        <f t="shared" si="16"/>
        <v>0.4</v>
      </c>
      <c r="N190" s="27">
        <f t="shared" si="18"/>
        <v>1</v>
      </c>
      <c r="O190" s="26">
        <f t="shared" si="19"/>
        <v>0.6</v>
      </c>
      <c r="P190" s="27" t="s">
        <v>33</v>
      </c>
      <c r="Q190" s="26" t="str">
        <f t="shared" si="20"/>
        <v>No</v>
      </c>
      <c r="R190" s="27">
        <f t="shared" si="21"/>
        <v>109.13931478800427</v>
      </c>
      <c r="S190" s="26">
        <f t="shared" si="22"/>
        <v>1</v>
      </c>
      <c r="T190" s="27">
        <f t="shared" si="23"/>
        <v>81</v>
      </c>
    </row>
    <row r="191" spans="1:20" x14ac:dyDescent="0.45">
      <c r="A191" s="24">
        <v>187</v>
      </c>
      <c r="B191" s="26" t="s">
        <v>73</v>
      </c>
      <c r="C191" s="27" t="s">
        <v>42</v>
      </c>
      <c r="D191" s="26" t="s">
        <v>93</v>
      </c>
      <c r="E191" s="27" t="s">
        <v>96</v>
      </c>
      <c r="F191" s="26" t="s">
        <v>96</v>
      </c>
      <c r="G191" s="27" t="s">
        <v>102</v>
      </c>
      <c r="H191" s="27" t="s">
        <v>93</v>
      </c>
      <c r="I191" s="26" t="s">
        <v>124</v>
      </c>
      <c r="J191" s="26">
        <v>1338.9938529999999</v>
      </c>
      <c r="K191" s="28">
        <f t="shared" si="17"/>
        <v>1.3389938529999998</v>
      </c>
      <c r="L191" s="27">
        <v>0</v>
      </c>
      <c r="M191" s="26">
        <f t="shared" si="16"/>
        <v>0</v>
      </c>
      <c r="N191" s="27">
        <f t="shared" si="18"/>
        <v>1</v>
      </c>
      <c r="O191" s="26">
        <f t="shared" si="19"/>
        <v>1</v>
      </c>
      <c r="P191" s="27" t="s">
        <v>33</v>
      </c>
      <c r="Q191" s="26" t="str">
        <f t="shared" si="20"/>
        <v>No</v>
      </c>
      <c r="R191" s="27">
        <f t="shared" si="21"/>
        <v>0</v>
      </c>
      <c r="S191" s="26">
        <f t="shared" si="22"/>
        <v>1</v>
      </c>
      <c r="T191" s="27">
        <f t="shared" si="23"/>
        <v>151</v>
      </c>
    </row>
    <row r="192" spans="1:20" x14ac:dyDescent="0.45">
      <c r="A192" s="24">
        <v>188</v>
      </c>
      <c r="B192" s="26" t="s">
        <v>73</v>
      </c>
      <c r="C192" s="27" t="s">
        <v>42</v>
      </c>
      <c r="D192" s="26" t="s">
        <v>93</v>
      </c>
      <c r="E192" s="27" t="s">
        <v>96</v>
      </c>
      <c r="F192" s="26" t="s">
        <v>96</v>
      </c>
      <c r="G192" s="27" t="s">
        <v>102</v>
      </c>
      <c r="H192" s="27" t="s">
        <v>93</v>
      </c>
      <c r="I192" s="26" t="s">
        <v>114</v>
      </c>
      <c r="J192" s="26">
        <v>5540.8189689999999</v>
      </c>
      <c r="K192" s="28">
        <f t="shared" si="17"/>
        <v>5.540818969</v>
      </c>
      <c r="L192" s="27">
        <v>0</v>
      </c>
      <c r="M192" s="26">
        <f t="shared" si="16"/>
        <v>0</v>
      </c>
      <c r="N192" s="27">
        <f t="shared" si="18"/>
        <v>1</v>
      </c>
      <c r="O192" s="26">
        <f t="shared" si="19"/>
        <v>1</v>
      </c>
      <c r="P192" s="27" t="s">
        <v>33</v>
      </c>
      <c r="Q192" s="26" t="str">
        <f t="shared" si="20"/>
        <v>No</v>
      </c>
      <c r="R192" s="27">
        <f t="shared" si="21"/>
        <v>0</v>
      </c>
      <c r="S192" s="26">
        <f t="shared" si="22"/>
        <v>1</v>
      </c>
      <c r="T192" s="27">
        <f t="shared" si="23"/>
        <v>151</v>
      </c>
    </row>
    <row r="193" spans="1:20" x14ac:dyDescent="0.45">
      <c r="A193" s="24">
        <v>189</v>
      </c>
      <c r="B193" s="26" t="s">
        <v>73</v>
      </c>
      <c r="C193" s="27" t="s">
        <v>42</v>
      </c>
      <c r="D193" s="26" t="s">
        <v>93</v>
      </c>
      <c r="E193" s="27" t="s">
        <v>96</v>
      </c>
      <c r="F193" s="26" t="s">
        <v>96</v>
      </c>
      <c r="G193" s="27" t="s">
        <v>102</v>
      </c>
      <c r="H193" s="27" t="s">
        <v>93</v>
      </c>
      <c r="I193" s="26" t="s">
        <v>125</v>
      </c>
      <c r="J193" s="26">
        <v>279.00256999999999</v>
      </c>
      <c r="K193" s="28">
        <f t="shared" si="17"/>
        <v>0.27900257000000001</v>
      </c>
      <c r="L193" s="27">
        <v>0</v>
      </c>
      <c r="M193" s="26">
        <f t="shared" si="16"/>
        <v>0</v>
      </c>
      <c r="N193" s="27">
        <f t="shared" si="18"/>
        <v>1</v>
      </c>
      <c r="O193" s="26">
        <f t="shared" si="19"/>
        <v>1</v>
      </c>
      <c r="P193" s="27" t="s">
        <v>33</v>
      </c>
      <c r="Q193" s="26" t="str">
        <f t="shared" si="20"/>
        <v>No</v>
      </c>
      <c r="R193" s="27">
        <f t="shared" si="21"/>
        <v>0</v>
      </c>
      <c r="S193" s="26">
        <f t="shared" si="22"/>
        <v>1</v>
      </c>
      <c r="T193" s="27">
        <f t="shared" si="23"/>
        <v>151</v>
      </c>
    </row>
    <row r="194" spans="1:20" x14ac:dyDescent="0.45">
      <c r="A194" s="24">
        <v>190</v>
      </c>
      <c r="B194" s="26" t="s">
        <v>73</v>
      </c>
      <c r="C194" s="27" t="s">
        <v>42</v>
      </c>
      <c r="D194" s="26" t="s">
        <v>93</v>
      </c>
      <c r="E194" s="27" t="s">
        <v>96</v>
      </c>
      <c r="F194" s="26" t="s">
        <v>96</v>
      </c>
      <c r="G194" s="27" t="s">
        <v>102</v>
      </c>
      <c r="H194" s="27" t="s">
        <v>93</v>
      </c>
      <c r="I194" s="26" t="s">
        <v>136</v>
      </c>
      <c r="J194" s="26">
        <v>1009.963406</v>
      </c>
      <c r="K194" s="28">
        <f t="shared" si="17"/>
        <v>1.009963406</v>
      </c>
      <c r="L194" s="27">
        <v>0</v>
      </c>
      <c r="M194" s="26">
        <f t="shared" si="16"/>
        <v>0</v>
      </c>
      <c r="N194" s="27">
        <f t="shared" si="18"/>
        <v>1</v>
      </c>
      <c r="O194" s="26">
        <f t="shared" si="19"/>
        <v>1</v>
      </c>
      <c r="P194" s="27" t="s">
        <v>33</v>
      </c>
      <c r="Q194" s="26" t="str">
        <f t="shared" si="20"/>
        <v>No</v>
      </c>
      <c r="R194" s="27">
        <f t="shared" si="21"/>
        <v>0</v>
      </c>
      <c r="S194" s="26">
        <f t="shared" si="22"/>
        <v>1</v>
      </c>
      <c r="T194" s="27">
        <f t="shared" si="23"/>
        <v>151</v>
      </c>
    </row>
    <row r="195" spans="1:20" x14ac:dyDescent="0.45">
      <c r="A195" s="24">
        <v>191</v>
      </c>
      <c r="B195" s="26" t="s">
        <v>73</v>
      </c>
      <c r="C195" s="27" t="s">
        <v>42</v>
      </c>
      <c r="D195" s="26" t="s">
        <v>93</v>
      </c>
      <c r="E195" s="27" t="s">
        <v>96</v>
      </c>
      <c r="F195" s="26" t="s">
        <v>96</v>
      </c>
      <c r="G195" s="27" t="s">
        <v>102</v>
      </c>
      <c r="H195" s="27" t="s">
        <v>93</v>
      </c>
      <c r="I195" s="26" t="s">
        <v>126</v>
      </c>
      <c r="J195" s="26">
        <v>5138.7815310000015</v>
      </c>
      <c r="K195" s="28">
        <f t="shared" si="17"/>
        <v>5.1387815310000011</v>
      </c>
      <c r="L195" s="27">
        <v>0</v>
      </c>
      <c r="M195" s="26">
        <f t="shared" si="16"/>
        <v>0</v>
      </c>
      <c r="N195" s="27">
        <f t="shared" si="18"/>
        <v>1</v>
      </c>
      <c r="O195" s="26">
        <f t="shared" si="19"/>
        <v>1</v>
      </c>
      <c r="P195" s="27" t="s">
        <v>33</v>
      </c>
      <c r="Q195" s="26" t="str">
        <f t="shared" si="20"/>
        <v>No</v>
      </c>
      <c r="R195" s="27">
        <f t="shared" si="21"/>
        <v>0</v>
      </c>
      <c r="S195" s="26">
        <f t="shared" si="22"/>
        <v>1</v>
      </c>
      <c r="T195" s="27">
        <f t="shared" si="23"/>
        <v>151</v>
      </c>
    </row>
    <row r="196" spans="1:20" x14ac:dyDescent="0.45">
      <c r="A196" s="24">
        <v>192</v>
      </c>
      <c r="B196" s="26" t="s">
        <v>73</v>
      </c>
      <c r="C196" s="27" t="s">
        <v>42</v>
      </c>
      <c r="D196" s="26" t="s">
        <v>93</v>
      </c>
      <c r="E196" s="27" t="s">
        <v>96</v>
      </c>
      <c r="F196" s="26" t="s">
        <v>96</v>
      </c>
      <c r="G196" s="27" t="s">
        <v>102</v>
      </c>
      <c r="H196" s="27" t="s">
        <v>93</v>
      </c>
      <c r="I196" s="26" t="s">
        <v>127</v>
      </c>
      <c r="J196" s="26">
        <v>1054.179451</v>
      </c>
      <c r="K196" s="28">
        <f t="shared" si="17"/>
        <v>1.054179451</v>
      </c>
      <c r="L196" s="27">
        <v>0</v>
      </c>
      <c r="M196" s="26">
        <f t="shared" si="16"/>
        <v>0</v>
      </c>
      <c r="N196" s="27">
        <f t="shared" si="18"/>
        <v>1</v>
      </c>
      <c r="O196" s="26">
        <f t="shared" si="19"/>
        <v>1</v>
      </c>
      <c r="P196" s="27" t="s">
        <v>33</v>
      </c>
      <c r="Q196" s="26" t="str">
        <f t="shared" si="20"/>
        <v>No</v>
      </c>
      <c r="R196" s="27">
        <f t="shared" si="21"/>
        <v>0</v>
      </c>
      <c r="S196" s="26">
        <f t="shared" si="22"/>
        <v>1</v>
      </c>
      <c r="T196" s="27">
        <f t="shared" si="23"/>
        <v>151</v>
      </c>
    </row>
    <row r="197" spans="1:20" x14ac:dyDescent="0.45">
      <c r="A197" s="24">
        <v>193</v>
      </c>
      <c r="B197" s="26" t="s">
        <v>73</v>
      </c>
      <c r="C197" s="27" t="s">
        <v>42</v>
      </c>
      <c r="D197" s="26" t="s">
        <v>93</v>
      </c>
      <c r="E197" s="27" t="s">
        <v>96</v>
      </c>
      <c r="F197" s="26" t="s">
        <v>96</v>
      </c>
      <c r="G197" s="27" t="s">
        <v>102</v>
      </c>
      <c r="H197" s="27" t="s">
        <v>93</v>
      </c>
      <c r="I197" s="26" t="s">
        <v>133</v>
      </c>
      <c r="J197" s="26">
        <v>8.3986660000000004</v>
      </c>
      <c r="K197" s="28">
        <f t="shared" si="17"/>
        <v>8.3986660000000008E-3</v>
      </c>
      <c r="L197" s="27">
        <v>0</v>
      </c>
      <c r="M197" s="26">
        <f t="shared" ref="M197:M260" si="24">L197/5</f>
        <v>0</v>
      </c>
      <c r="N197" s="27">
        <f t="shared" si="18"/>
        <v>1</v>
      </c>
      <c r="O197" s="26">
        <f t="shared" si="19"/>
        <v>1</v>
      </c>
      <c r="P197" s="27" t="s">
        <v>33</v>
      </c>
      <c r="Q197" s="26" t="str">
        <f t="shared" si="20"/>
        <v>No</v>
      </c>
      <c r="R197" s="27">
        <f t="shared" si="21"/>
        <v>0</v>
      </c>
      <c r="S197" s="26">
        <f t="shared" si="22"/>
        <v>1</v>
      </c>
      <c r="T197" s="27">
        <f t="shared" si="23"/>
        <v>151</v>
      </c>
    </row>
    <row r="198" spans="1:20" x14ac:dyDescent="0.45">
      <c r="A198" s="24">
        <v>194</v>
      </c>
      <c r="B198" s="26" t="s">
        <v>73</v>
      </c>
      <c r="C198" s="27" t="s">
        <v>42</v>
      </c>
      <c r="D198" s="26" t="s">
        <v>93</v>
      </c>
      <c r="E198" s="27" t="s">
        <v>96</v>
      </c>
      <c r="F198" s="26" t="s">
        <v>96</v>
      </c>
      <c r="G198" s="27" t="s">
        <v>103</v>
      </c>
      <c r="H198" s="27" t="s">
        <v>93</v>
      </c>
      <c r="I198" s="26" t="s">
        <v>123</v>
      </c>
      <c r="J198" s="26">
        <v>2563.0295209999999</v>
      </c>
      <c r="K198" s="28">
        <f t="shared" ref="K198:K261" si="25">J198/1000</f>
        <v>2.5630295209999998</v>
      </c>
      <c r="L198" s="27">
        <v>0</v>
      </c>
      <c r="M198" s="26">
        <f t="shared" si="24"/>
        <v>0</v>
      </c>
      <c r="N198" s="27">
        <f t="shared" ref="N198:N261" si="26">IF(E198="&lt;=320mm",2.5,1)</f>
        <v>1</v>
      </c>
      <c r="O198" s="26">
        <f t="shared" ref="O198:O261" si="27">1-(M198/N198)</f>
        <v>1</v>
      </c>
      <c r="P198" s="27" t="s">
        <v>33</v>
      </c>
      <c r="Q198" s="26" t="str">
        <f t="shared" ref="Q198:Q261" si="28">IF(AND(O198&lt;0.5,O198&gt;-0.5),"Yes","No")</f>
        <v>No</v>
      </c>
      <c r="R198" s="27">
        <f t="shared" ref="R198:R261" si="29">M198/(K198/1000)</f>
        <v>0</v>
      </c>
      <c r="S198" s="26">
        <f t="shared" ref="S198:S261" si="30">IF(R198&lt;=125,1,IF(R198&lt;250,2,IF(R198&lt;500,3,IF(R198&lt;1000,4,5))))</f>
        <v>1</v>
      </c>
      <c r="T198" s="27">
        <f t="shared" ref="T198:T261" si="31">RANK(R198,R$5:R$462)</f>
        <v>151</v>
      </c>
    </row>
    <row r="199" spans="1:20" x14ac:dyDescent="0.45">
      <c r="A199" s="24">
        <v>195</v>
      </c>
      <c r="B199" s="26" t="s">
        <v>73</v>
      </c>
      <c r="C199" s="27" t="s">
        <v>42</v>
      </c>
      <c r="D199" s="26" t="s">
        <v>93</v>
      </c>
      <c r="E199" s="27" t="s">
        <v>96</v>
      </c>
      <c r="F199" s="26" t="s">
        <v>96</v>
      </c>
      <c r="G199" s="27" t="s">
        <v>103</v>
      </c>
      <c r="H199" s="27" t="s">
        <v>93</v>
      </c>
      <c r="I199" s="26" t="s">
        <v>127</v>
      </c>
      <c r="J199" s="26">
        <v>80.196935999999994</v>
      </c>
      <c r="K199" s="28">
        <f t="shared" si="25"/>
        <v>8.0196935999999996E-2</v>
      </c>
      <c r="L199" s="27">
        <v>0</v>
      </c>
      <c r="M199" s="26">
        <f t="shared" si="24"/>
        <v>0</v>
      </c>
      <c r="N199" s="27">
        <f t="shared" si="26"/>
        <v>1</v>
      </c>
      <c r="O199" s="26">
        <f t="shared" si="27"/>
        <v>1</v>
      </c>
      <c r="P199" s="27" t="s">
        <v>33</v>
      </c>
      <c r="Q199" s="26" t="str">
        <f t="shared" si="28"/>
        <v>No</v>
      </c>
      <c r="R199" s="27">
        <f t="shared" si="29"/>
        <v>0</v>
      </c>
      <c r="S199" s="26">
        <f t="shared" si="30"/>
        <v>1</v>
      </c>
      <c r="T199" s="27">
        <f t="shared" si="31"/>
        <v>151</v>
      </c>
    </row>
    <row r="200" spans="1:20" x14ac:dyDescent="0.45">
      <c r="A200" s="24">
        <v>196</v>
      </c>
      <c r="B200" s="26" t="s">
        <v>73</v>
      </c>
      <c r="C200" s="27" t="s">
        <v>42</v>
      </c>
      <c r="D200" s="26" t="s">
        <v>93</v>
      </c>
      <c r="E200" s="27" t="s">
        <v>76</v>
      </c>
      <c r="F200" s="26" t="s">
        <v>76</v>
      </c>
      <c r="G200" s="27" t="s">
        <v>101</v>
      </c>
      <c r="H200" s="27" t="s">
        <v>93</v>
      </c>
      <c r="I200" s="26" t="s">
        <v>110</v>
      </c>
      <c r="J200" s="26">
        <v>2696.3393860000001</v>
      </c>
      <c r="K200" s="28">
        <f t="shared" si="25"/>
        <v>2.696339386</v>
      </c>
      <c r="L200" s="27">
        <v>0</v>
      </c>
      <c r="M200" s="26">
        <f t="shared" si="24"/>
        <v>0</v>
      </c>
      <c r="N200" s="27">
        <f t="shared" si="26"/>
        <v>1</v>
      </c>
      <c r="O200" s="26">
        <f t="shared" si="27"/>
        <v>1</v>
      </c>
      <c r="P200" s="27" t="s">
        <v>33</v>
      </c>
      <c r="Q200" s="26" t="str">
        <f t="shared" si="28"/>
        <v>No</v>
      </c>
      <c r="R200" s="27">
        <f t="shared" si="29"/>
        <v>0</v>
      </c>
      <c r="S200" s="26">
        <f t="shared" si="30"/>
        <v>1</v>
      </c>
      <c r="T200" s="27">
        <f t="shared" si="31"/>
        <v>151</v>
      </c>
    </row>
    <row r="201" spans="1:20" x14ac:dyDescent="0.45">
      <c r="A201" s="24">
        <v>197</v>
      </c>
      <c r="B201" s="26" t="s">
        <v>73</v>
      </c>
      <c r="C201" s="27" t="s">
        <v>42</v>
      </c>
      <c r="D201" s="26" t="s">
        <v>93</v>
      </c>
      <c r="E201" s="27" t="s">
        <v>76</v>
      </c>
      <c r="F201" s="26" t="s">
        <v>76</v>
      </c>
      <c r="G201" s="27" t="s">
        <v>101</v>
      </c>
      <c r="H201" s="27" t="s">
        <v>93</v>
      </c>
      <c r="I201" s="26" t="s">
        <v>113</v>
      </c>
      <c r="J201" s="26">
        <v>50.592571</v>
      </c>
      <c r="K201" s="28">
        <f t="shared" si="25"/>
        <v>5.0592571000000003E-2</v>
      </c>
      <c r="L201" s="27">
        <v>0</v>
      </c>
      <c r="M201" s="26">
        <f t="shared" si="24"/>
        <v>0</v>
      </c>
      <c r="N201" s="27">
        <f t="shared" si="26"/>
        <v>1</v>
      </c>
      <c r="O201" s="26">
        <f t="shared" si="27"/>
        <v>1</v>
      </c>
      <c r="P201" s="27" t="s">
        <v>33</v>
      </c>
      <c r="Q201" s="26" t="str">
        <f t="shared" si="28"/>
        <v>No</v>
      </c>
      <c r="R201" s="27">
        <f t="shared" si="29"/>
        <v>0</v>
      </c>
      <c r="S201" s="26">
        <f t="shared" si="30"/>
        <v>1</v>
      </c>
      <c r="T201" s="27">
        <f t="shared" si="31"/>
        <v>151</v>
      </c>
    </row>
    <row r="202" spans="1:20" x14ac:dyDescent="0.45">
      <c r="A202" s="24">
        <v>198</v>
      </c>
      <c r="B202" s="26" t="s">
        <v>73</v>
      </c>
      <c r="C202" s="27" t="s">
        <v>42</v>
      </c>
      <c r="D202" s="26" t="s">
        <v>93</v>
      </c>
      <c r="E202" s="27" t="s">
        <v>76</v>
      </c>
      <c r="F202" s="26" t="s">
        <v>76</v>
      </c>
      <c r="G202" s="27" t="s">
        <v>102</v>
      </c>
      <c r="H202" s="27" t="s">
        <v>93</v>
      </c>
      <c r="I202" s="26" t="s">
        <v>138</v>
      </c>
      <c r="J202" s="26">
        <v>45721.32314</v>
      </c>
      <c r="K202" s="28">
        <f t="shared" si="25"/>
        <v>45.721323140000003</v>
      </c>
      <c r="L202" s="27">
        <v>2.4430000000000001</v>
      </c>
      <c r="M202" s="26">
        <f t="shared" si="24"/>
        <v>0.48860000000000003</v>
      </c>
      <c r="N202" s="27">
        <f t="shared" si="26"/>
        <v>1</v>
      </c>
      <c r="O202" s="26">
        <f t="shared" si="27"/>
        <v>0.51139999999999997</v>
      </c>
      <c r="P202" s="27" t="s">
        <v>33</v>
      </c>
      <c r="Q202" s="26" t="str">
        <f t="shared" si="28"/>
        <v>No</v>
      </c>
      <c r="R202" s="27">
        <f t="shared" si="29"/>
        <v>10.686479883880279</v>
      </c>
      <c r="S202" s="26">
        <f t="shared" si="30"/>
        <v>1</v>
      </c>
      <c r="T202" s="27">
        <f t="shared" si="31"/>
        <v>147</v>
      </c>
    </row>
    <row r="203" spans="1:20" x14ac:dyDescent="0.45">
      <c r="A203" s="24">
        <v>199</v>
      </c>
      <c r="B203" s="26" t="s">
        <v>73</v>
      </c>
      <c r="C203" s="27" t="s">
        <v>42</v>
      </c>
      <c r="D203" s="26" t="s">
        <v>93</v>
      </c>
      <c r="E203" s="27" t="s">
        <v>76</v>
      </c>
      <c r="F203" s="26" t="s">
        <v>76</v>
      </c>
      <c r="G203" s="27" t="s">
        <v>102</v>
      </c>
      <c r="H203" s="27" t="s">
        <v>93</v>
      </c>
      <c r="I203" s="26" t="s">
        <v>108</v>
      </c>
      <c r="J203" s="26">
        <v>111.893564</v>
      </c>
      <c r="K203" s="28">
        <f t="shared" si="25"/>
        <v>0.111893564</v>
      </c>
      <c r="L203" s="27">
        <v>0</v>
      </c>
      <c r="M203" s="26">
        <f t="shared" si="24"/>
        <v>0</v>
      </c>
      <c r="N203" s="27">
        <f t="shared" si="26"/>
        <v>1</v>
      </c>
      <c r="O203" s="26">
        <f t="shared" si="27"/>
        <v>1</v>
      </c>
      <c r="P203" s="27" t="s">
        <v>33</v>
      </c>
      <c r="Q203" s="26" t="str">
        <f t="shared" si="28"/>
        <v>No</v>
      </c>
      <c r="R203" s="27">
        <f t="shared" si="29"/>
        <v>0</v>
      </c>
      <c r="S203" s="26">
        <f t="shared" si="30"/>
        <v>1</v>
      </c>
      <c r="T203" s="27">
        <f t="shared" si="31"/>
        <v>151</v>
      </c>
    </row>
    <row r="204" spans="1:20" x14ac:dyDescent="0.45">
      <c r="A204" s="24">
        <v>200</v>
      </c>
      <c r="B204" s="26" t="s">
        <v>73</v>
      </c>
      <c r="C204" s="27" t="s">
        <v>42</v>
      </c>
      <c r="D204" s="26" t="s">
        <v>93</v>
      </c>
      <c r="E204" s="27" t="s">
        <v>76</v>
      </c>
      <c r="F204" s="26" t="s">
        <v>76</v>
      </c>
      <c r="G204" s="27" t="s">
        <v>102</v>
      </c>
      <c r="H204" s="27" t="s">
        <v>93</v>
      </c>
      <c r="I204" s="26" t="s">
        <v>110</v>
      </c>
      <c r="J204" s="26">
        <v>7506.0420119999999</v>
      </c>
      <c r="K204" s="28">
        <f t="shared" si="25"/>
        <v>7.506042012</v>
      </c>
      <c r="L204" s="27">
        <v>0</v>
      </c>
      <c r="M204" s="26">
        <f t="shared" si="24"/>
        <v>0</v>
      </c>
      <c r="N204" s="27">
        <f t="shared" si="26"/>
        <v>1</v>
      </c>
      <c r="O204" s="26">
        <f t="shared" si="27"/>
        <v>1</v>
      </c>
      <c r="P204" s="27" t="s">
        <v>33</v>
      </c>
      <c r="Q204" s="26" t="str">
        <f t="shared" si="28"/>
        <v>No</v>
      </c>
      <c r="R204" s="27">
        <f t="shared" si="29"/>
        <v>0</v>
      </c>
      <c r="S204" s="26">
        <f t="shared" si="30"/>
        <v>1</v>
      </c>
      <c r="T204" s="27">
        <f t="shared" si="31"/>
        <v>151</v>
      </c>
    </row>
    <row r="205" spans="1:20" x14ac:dyDescent="0.45">
      <c r="A205" s="24">
        <v>201</v>
      </c>
      <c r="B205" s="26" t="s">
        <v>73</v>
      </c>
      <c r="C205" s="27" t="s">
        <v>42</v>
      </c>
      <c r="D205" s="26" t="s">
        <v>93</v>
      </c>
      <c r="E205" s="27" t="s">
        <v>76</v>
      </c>
      <c r="F205" s="26" t="s">
        <v>76</v>
      </c>
      <c r="G205" s="27" t="s">
        <v>102</v>
      </c>
      <c r="H205" s="27" t="s">
        <v>93</v>
      </c>
      <c r="I205" s="26" t="s">
        <v>139</v>
      </c>
      <c r="J205" s="26">
        <v>1125.172384</v>
      </c>
      <c r="K205" s="28">
        <f t="shared" si="25"/>
        <v>1.1251723839999999</v>
      </c>
      <c r="L205" s="27">
        <v>0</v>
      </c>
      <c r="M205" s="26">
        <f t="shared" si="24"/>
        <v>0</v>
      </c>
      <c r="N205" s="27">
        <f t="shared" si="26"/>
        <v>1</v>
      </c>
      <c r="O205" s="26">
        <f t="shared" si="27"/>
        <v>1</v>
      </c>
      <c r="P205" s="27" t="s">
        <v>33</v>
      </c>
      <c r="Q205" s="26" t="str">
        <f t="shared" si="28"/>
        <v>No</v>
      </c>
      <c r="R205" s="27">
        <f t="shared" si="29"/>
        <v>0</v>
      </c>
      <c r="S205" s="26">
        <f t="shared" si="30"/>
        <v>1</v>
      </c>
      <c r="T205" s="27">
        <f t="shared" si="31"/>
        <v>151</v>
      </c>
    </row>
    <row r="206" spans="1:20" x14ac:dyDescent="0.45">
      <c r="A206" s="24">
        <v>202</v>
      </c>
      <c r="B206" s="26" t="s">
        <v>73</v>
      </c>
      <c r="C206" s="27" t="s">
        <v>42</v>
      </c>
      <c r="D206" s="26" t="s">
        <v>93</v>
      </c>
      <c r="E206" s="27" t="s">
        <v>76</v>
      </c>
      <c r="F206" s="26" t="s">
        <v>76</v>
      </c>
      <c r="G206" s="27" t="s">
        <v>102</v>
      </c>
      <c r="H206" s="27" t="s">
        <v>93</v>
      </c>
      <c r="I206" s="26" t="s">
        <v>140</v>
      </c>
      <c r="J206" s="26">
        <v>1222.5189049999999</v>
      </c>
      <c r="K206" s="28">
        <f t="shared" si="25"/>
        <v>1.2225189049999998</v>
      </c>
      <c r="L206" s="27">
        <v>0</v>
      </c>
      <c r="M206" s="26">
        <f t="shared" si="24"/>
        <v>0</v>
      </c>
      <c r="N206" s="27">
        <f t="shared" si="26"/>
        <v>1</v>
      </c>
      <c r="O206" s="26">
        <f t="shared" si="27"/>
        <v>1</v>
      </c>
      <c r="P206" s="27" t="s">
        <v>33</v>
      </c>
      <c r="Q206" s="26" t="str">
        <f t="shared" si="28"/>
        <v>No</v>
      </c>
      <c r="R206" s="27">
        <f t="shared" si="29"/>
        <v>0</v>
      </c>
      <c r="S206" s="26">
        <f t="shared" si="30"/>
        <v>1</v>
      </c>
      <c r="T206" s="27">
        <f t="shared" si="31"/>
        <v>151</v>
      </c>
    </row>
    <row r="207" spans="1:20" x14ac:dyDescent="0.45">
      <c r="A207" s="24">
        <v>203</v>
      </c>
      <c r="B207" s="26" t="s">
        <v>73</v>
      </c>
      <c r="C207" s="27" t="s">
        <v>42</v>
      </c>
      <c r="D207" s="26" t="s">
        <v>93</v>
      </c>
      <c r="E207" s="27" t="s">
        <v>76</v>
      </c>
      <c r="F207" s="26" t="s">
        <v>76</v>
      </c>
      <c r="G207" s="27" t="s">
        <v>102</v>
      </c>
      <c r="H207" s="27" t="s">
        <v>93</v>
      </c>
      <c r="I207" s="26" t="s">
        <v>111</v>
      </c>
      <c r="J207" s="26">
        <v>1589.5948719999999</v>
      </c>
      <c r="K207" s="28">
        <f t="shared" si="25"/>
        <v>1.5895948719999999</v>
      </c>
      <c r="L207" s="27">
        <v>0</v>
      </c>
      <c r="M207" s="26">
        <f t="shared" si="24"/>
        <v>0</v>
      </c>
      <c r="N207" s="27">
        <f t="shared" si="26"/>
        <v>1</v>
      </c>
      <c r="O207" s="26">
        <f t="shared" si="27"/>
        <v>1</v>
      </c>
      <c r="P207" s="27" t="s">
        <v>33</v>
      </c>
      <c r="Q207" s="26" t="str">
        <f t="shared" si="28"/>
        <v>No</v>
      </c>
      <c r="R207" s="27">
        <f t="shared" si="29"/>
        <v>0</v>
      </c>
      <c r="S207" s="26">
        <f t="shared" si="30"/>
        <v>1</v>
      </c>
      <c r="T207" s="27">
        <f t="shared" si="31"/>
        <v>151</v>
      </c>
    </row>
    <row r="208" spans="1:20" x14ac:dyDescent="0.45">
      <c r="A208" s="24">
        <v>204</v>
      </c>
      <c r="B208" s="26" t="s">
        <v>73</v>
      </c>
      <c r="C208" s="27" t="s">
        <v>42</v>
      </c>
      <c r="D208" s="26" t="s">
        <v>93</v>
      </c>
      <c r="E208" s="27" t="s">
        <v>76</v>
      </c>
      <c r="F208" s="26" t="s">
        <v>76</v>
      </c>
      <c r="G208" s="27" t="s">
        <v>102</v>
      </c>
      <c r="H208" s="27" t="s">
        <v>93</v>
      </c>
      <c r="I208" s="26" t="s">
        <v>112</v>
      </c>
      <c r="J208" s="26">
        <v>1955.8010260000001</v>
      </c>
      <c r="K208" s="28">
        <f t="shared" si="25"/>
        <v>1.9558010260000001</v>
      </c>
      <c r="L208" s="27">
        <v>0</v>
      </c>
      <c r="M208" s="26">
        <f t="shared" si="24"/>
        <v>0</v>
      </c>
      <c r="N208" s="27">
        <f t="shared" si="26"/>
        <v>1</v>
      </c>
      <c r="O208" s="26">
        <f t="shared" si="27"/>
        <v>1</v>
      </c>
      <c r="P208" s="27" t="s">
        <v>33</v>
      </c>
      <c r="Q208" s="26" t="str">
        <f t="shared" si="28"/>
        <v>No</v>
      </c>
      <c r="R208" s="27">
        <f t="shared" si="29"/>
        <v>0</v>
      </c>
      <c r="S208" s="26">
        <f t="shared" si="30"/>
        <v>1</v>
      </c>
      <c r="T208" s="27">
        <f t="shared" si="31"/>
        <v>151</v>
      </c>
    </row>
    <row r="209" spans="1:20" x14ac:dyDescent="0.45">
      <c r="A209" s="24">
        <v>205</v>
      </c>
      <c r="B209" s="26" t="s">
        <v>73</v>
      </c>
      <c r="C209" s="27" t="s">
        <v>42</v>
      </c>
      <c r="D209" s="26" t="s">
        <v>93</v>
      </c>
      <c r="E209" s="27" t="s">
        <v>76</v>
      </c>
      <c r="F209" s="26" t="s">
        <v>76</v>
      </c>
      <c r="G209" s="27" t="s">
        <v>102</v>
      </c>
      <c r="H209" s="27" t="s">
        <v>93</v>
      </c>
      <c r="I209" s="26" t="s">
        <v>113</v>
      </c>
      <c r="J209" s="26">
        <v>609.93259499999999</v>
      </c>
      <c r="K209" s="28">
        <f t="shared" si="25"/>
        <v>0.60993259499999997</v>
      </c>
      <c r="L209" s="27">
        <v>0</v>
      </c>
      <c r="M209" s="26">
        <f t="shared" si="24"/>
        <v>0</v>
      </c>
      <c r="N209" s="27">
        <f t="shared" si="26"/>
        <v>1</v>
      </c>
      <c r="O209" s="26">
        <f t="shared" si="27"/>
        <v>1</v>
      </c>
      <c r="P209" s="27" t="s">
        <v>33</v>
      </c>
      <c r="Q209" s="26" t="str">
        <f t="shared" si="28"/>
        <v>No</v>
      </c>
      <c r="R209" s="27">
        <f t="shared" si="29"/>
        <v>0</v>
      </c>
      <c r="S209" s="26">
        <f t="shared" si="30"/>
        <v>1</v>
      </c>
      <c r="T209" s="27">
        <f t="shared" si="31"/>
        <v>151</v>
      </c>
    </row>
    <row r="210" spans="1:20" x14ac:dyDescent="0.45">
      <c r="A210" s="24">
        <v>206</v>
      </c>
      <c r="B210" s="26" t="s">
        <v>73</v>
      </c>
      <c r="C210" s="27" t="s">
        <v>42</v>
      </c>
      <c r="D210" s="26" t="s">
        <v>93</v>
      </c>
      <c r="E210" s="27" t="s">
        <v>76</v>
      </c>
      <c r="F210" s="26" t="s">
        <v>76</v>
      </c>
      <c r="G210" s="27" t="s">
        <v>102</v>
      </c>
      <c r="H210" s="27" t="s">
        <v>93</v>
      </c>
      <c r="I210" s="26" t="s">
        <v>114</v>
      </c>
      <c r="J210" s="26">
        <v>77.457335</v>
      </c>
      <c r="K210" s="28">
        <f t="shared" si="25"/>
        <v>7.7457335000000002E-2</v>
      </c>
      <c r="L210" s="27">
        <v>0</v>
      </c>
      <c r="M210" s="26">
        <f t="shared" si="24"/>
        <v>0</v>
      </c>
      <c r="N210" s="27">
        <f t="shared" si="26"/>
        <v>1</v>
      </c>
      <c r="O210" s="26">
        <f t="shared" si="27"/>
        <v>1</v>
      </c>
      <c r="P210" s="27" t="s">
        <v>33</v>
      </c>
      <c r="Q210" s="26" t="str">
        <f t="shared" si="28"/>
        <v>No</v>
      </c>
      <c r="R210" s="27">
        <f t="shared" si="29"/>
        <v>0</v>
      </c>
      <c r="S210" s="26">
        <f t="shared" si="30"/>
        <v>1</v>
      </c>
      <c r="T210" s="27">
        <f t="shared" si="31"/>
        <v>151</v>
      </c>
    </row>
    <row r="211" spans="1:20" x14ac:dyDescent="0.45">
      <c r="A211" s="24">
        <v>207</v>
      </c>
      <c r="B211" s="26" t="s">
        <v>73</v>
      </c>
      <c r="C211" s="27" t="s">
        <v>42</v>
      </c>
      <c r="D211" s="26" t="s">
        <v>93</v>
      </c>
      <c r="E211" s="27" t="s">
        <v>76</v>
      </c>
      <c r="F211" s="26" t="s">
        <v>76</v>
      </c>
      <c r="G211" s="27" t="s">
        <v>102</v>
      </c>
      <c r="H211" s="27" t="s">
        <v>93</v>
      </c>
      <c r="I211" s="26" t="s">
        <v>141</v>
      </c>
      <c r="J211" s="26">
        <v>18.664643000000002</v>
      </c>
      <c r="K211" s="28">
        <f t="shared" si="25"/>
        <v>1.8664643000000002E-2</v>
      </c>
      <c r="L211" s="27">
        <v>0</v>
      </c>
      <c r="M211" s="26">
        <f t="shared" si="24"/>
        <v>0</v>
      </c>
      <c r="N211" s="27">
        <f t="shared" si="26"/>
        <v>1</v>
      </c>
      <c r="O211" s="26">
        <f t="shared" si="27"/>
        <v>1</v>
      </c>
      <c r="P211" s="27" t="s">
        <v>33</v>
      </c>
      <c r="Q211" s="26" t="str">
        <f t="shared" si="28"/>
        <v>No</v>
      </c>
      <c r="R211" s="27">
        <f t="shared" si="29"/>
        <v>0</v>
      </c>
      <c r="S211" s="26">
        <f t="shared" si="30"/>
        <v>1</v>
      </c>
      <c r="T211" s="27">
        <f t="shared" si="31"/>
        <v>151</v>
      </c>
    </row>
    <row r="212" spans="1:20" x14ac:dyDescent="0.45">
      <c r="A212" s="24">
        <v>208</v>
      </c>
      <c r="B212" s="26" t="s">
        <v>73</v>
      </c>
      <c r="C212" s="27" t="s">
        <v>43</v>
      </c>
      <c r="D212" s="26" t="s">
        <v>93</v>
      </c>
      <c r="E212" s="27" t="s">
        <v>94</v>
      </c>
      <c r="F212" s="26" t="s">
        <v>98</v>
      </c>
      <c r="G212" s="27" t="s">
        <v>93</v>
      </c>
      <c r="H212" s="27" t="s">
        <v>93</v>
      </c>
      <c r="I212" s="26" t="s">
        <v>93</v>
      </c>
      <c r="J212" s="26">
        <v>19956.606823999999</v>
      </c>
      <c r="K212" s="28">
        <f t="shared" si="25"/>
        <v>19.956606823999998</v>
      </c>
      <c r="L212" s="27">
        <v>34</v>
      </c>
      <c r="M212" s="26">
        <f t="shared" si="24"/>
        <v>6.8</v>
      </c>
      <c r="N212" s="27">
        <f t="shared" si="26"/>
        <v>2.5</v>
      </c>
      <c r="O212" s="26">
        <f t="shared" si="27"/>
        <v>-1.7199999999999998</v>
      </c>
      <c r="P212" s="27" t="s">
        <v>33</v>
      </c>
      <c r="Q212" s="26" t="str">
        <f t="shared" si="28"/>
        <v>No</v>
      </c>
      <c r="R212" s="27">
        <f t="shared" si="29"/>
        <v>340.73928799470349</v>
      </c>
      <c r="S212" s="26">
        <f t="shared" si="30"/>
        <v>3</v>
      </c>
      <c r="T212" s="27">
        <f t="shared" si="31"/>
        <v>32</v>
      </c>
    </row>
    <row r="213" spans="1:20" x14ac:dyDescent="0.45">
      <c r="A213" s="24">
        <v>209</v>
      </c>
      <c r="B213" s="26" t="s">
        <v>73</v>
      </c>
      <c r="C213" s="27" t="s">
        <v>43</v>
      </c>
      <c r="D213" s="26" t="s">
        <v>93</v>
      </c>
      <c r="E213" s="27" t="s">
        <v>94</v>
      </c>
      <c r="F213" s="26" t="s">
        <v>100</v>
      </c>
      <c r="G213" s="27" t="s">
        <v>93</v>
      </c>
      <c r="H213" s="27" t="s">
        <v>93</v>
      </c>
      <c r="I213" s="26" t="s">
        <v>93</v>
      </c>
      <c r="J213" s="26">
        <v>16354.806562</v>
      </c>
      <c r="K213" s="28">
        <f t="shared" si="25"/>
        <v>16.354806562</v>
      </c>
      <c r="L213" s="27">
        <v>10.663</v>
      </c>
      <c r="M213" s="26">
        <f t="shared" si="24"/>
        <v>2.1326000000000001</v>
      </c>
      <c r="N213" s="27">
        <f t="shared" si="26"/>
        <v>2.5</v>
      </c>
      <c r="O213" s="26">
        <f t="shared" si="27"/>
        <v>0.14695999999999998</v>
      </c>
      <c r="P213" s="27" t="s">
        <v>33</v>
      </c>
      <c r="Q213" s="26" t="str">
        <f t="shared" si="28"/>
        <v>Yes</v>
      </c>
      <c r="R213" s="27">
        <f t="shared" si="29"/>
        <v>130.39591706055666</v>
      </c>
      <c r="S213" s="26">
        <f t="shared" si="30"/>
        <v>2</v>
      </c>
      <c r="T213" s="27">
        <f t="shared" si="31"/>
        <v>76</v>
      </c>
    </row>
    <row r="214" spans="1:20" x14ac:dyDescent="0.45">
      <c r="A214" s="24">
        <v>210</v>
      </c>
      <c r="B214" s="26" t="s">
        <v>73</v>
      </c>
      <c r="C214" s="27" t="s">
        <v>43</v>
      </c>
      <c r="D214" s="26" t="s">
        <v>93</v>
      </c>
      <c r="E214" s="27" t="s">
        <v>94</v>
      </c>
      <c r="F214" s="26" t="s">
        <v>99</v>
      </c>
      <c r="G214" s="27" t="s">
        <v>93</v>
      </c>
      <c r="H214" s="27" t="s">
        <v>93</v>
      </c>
      <c r="I214" s="26" t="s">
        <v>93</v>
      </c>
      <c r="J214" s="26">
        <v>66997.427993000005</v>
      </c>
      <c r="K214" s="28">
        <f t="shared" si="25"/>
        <v>66.997427993000002</v>
      </c>
      <c r="L214" s="27">
        <v>59.220999999999997</v>
      </c>
      <c r="M214" s="26">
        <f t="shared" si="24"/>
        <v>11.844199999999999</v>
      </c>
      <c r="N214" s="27">
        <f t="shared" si="26"/>
        <v>2.5</v>
      </c>
      <c r="O214" s="26">
        <f t="shared" si="27"/>
        <v>-3.7376799999999992</v>
      </c>
      <c r="P214" s="27" t="s">
        <v>33</v>
      </c>
      <c r="Q214" s="26" t="str">
        <f t="shared" si="28"/>
        <v>No</v>
      </c>
      <c r="R214" s="27">
        <f t="shared" si="29"/>
        <v>176.78589096341878</v>
      </c>
      <c r="S214" s="26">
        <f t="shared" si="30"/>
        <v>2</v>
      </c>
      <c r="T214" s="27">
        <f t="shared" si="31"/>
        <v>64</v>
      </c>
    </row>
    <row r="215" spans="1:20" x14ac:dyDescent="0.45">
      <c r="A215" s="24">
        <v>211</v>
      </c>
      <c r="B215" s="26" t="s">
        <v>73</v>
      </c>
      <c r="C215" s="27" t="s">
        <v>43</v>
      </c>
      <c r="D215" s="26" t="s">
        <v>93</v>
      </c>
      <c r="E215" s="27" t="s">
        <v>96</v>
      </c>
      <c r="F215" s="26" t="s">
        <v>96</v>
      </c>
      <c r="G215" s="27" t="s">
        <v>101</v>
      </c>
      <c r="H215" s="27" t="s">
        <v>93</v>
      </c>
      <c r="I215" s="26" t="s">
        <v>110</v>
      </c>
      <c r="J215" s="26">
        <v>1649.484706</v>
      </c>
      <c r="K215" s="28">
        <f t="shared" si="25"/>
        <v>1.649484706</v>
      </c>
      <c r="L215" s="27">
        <v>0</v>
      </c>
      <c r="M215" s="26">
        <f t="shared" si="24"/>
        <v>0</v>
      </c>
      <c r="N215" s="27">
        <f t="shared" si="26"/>
        <v>1</v>
      </c>
      <c r="O215" s="26">
        <f t="shared" si="27"/>
        <v>1</v>
      </c>
      <c r="P215" s="27" t="s">
        <v>33</v>
      </c>
      <c r="Q215" s="26" t="str">
        <f t="shared" si="28"/>
        <v>No</v>
      </c>
      <c r="R215" s="27">
        <f t="shared" si="29"/>
        <v>0</v>
      </c>
      <c r="S215" s="26">
        <f t="shared" si="30"/>
        <v>1</v>
      </c>
      <c r="T215" s="27">
        <f t="shared" si="31"/>
        <v>151</v>
      </c>
    </row>
    <row r="216" spans="1:20" x14ac:dyDescent="0.45">
      <c r="A216" s="24">
        <v>212</v>
      </c>
      <c r="B216" s="26" t="s">
        <v>73</v>
      </c>
      <c r="C216" s="27" t="s">
        <v>43</v>
      </c>
      <c r="D216" s="26" t="s">
        <v>93</v>
      </c>
      <c r="E216" s="27" t="s">
        <v>96</v>
      </c>
      <c r="F216" s="26" t="s">
        <v>96</v>
      </c>
      <c r="G216" s="27" t="s">
        <v>101</v>
      </c>
      <c r="H216" s="27" t="s">
        <v>93</v>
      </c>
      <c r="I216" s="26" t="s">
        <v>128</v>
      </c>
      <c r="J216" s="26">
        <v>4261.3509119999999</v>
      </c>
      <c r="K216" s="28">
        <f t="shared" si="25"/>
        <v>4.2613509120000002</v>
      </c>
      <c r="L216" s="27">
        <v>0</v>
      </c>
      <c r="M216" s="26">
        <f t="shared" si="24"/>
        <v>0</v>
      </c>
      <c r="N216" s="27">
        <f t="shared" si="26"/>
        <v>1</v>
      </c>
      <c r="O216" s="26">
        <f t="shared" si="27"/>
        <v>1</v>
      </c>
      <c r="P216" s="27" t="s">
        <v>33</v>
      </c>
      <c r="Q216" s="26" t="str">
        <f t="shared" si="28"/>
        <v>No</v>
      </c>
      <c r="R216" s="27">
        <f t="shared" si="29"/>
        <v>0</v>
      </c>
      <c r="S216" s="26">
        <f t="shared" si="30"/>
        <v>1</v>
      </c>
      <c r="T216" s="27">
        <f t="shared" si="31"/>
        <v>151</v>
      </c>
    </row>
    <row r="217" spans="1:20" x14ac:dyDescent="0.45">
      <c r="A217" s="24">
        <v>213</v>
      </c>
      <c r="B217" s="26" t="s">
        <v>73</v>
      </c>
      <c r="C217" s="27" t="s">
        <v>43</v>
      </c>
      <c r="D217" s="26" t="s">
        <v>93</v>
      </c>
      <c r="E217" s="27" t="s">
        <v>96</v>
      </c>
      <c r="F217" s="26" t="s">
        <v>96</v>
      </c>
      <c r="G217" s="27" t="s">
        <v>101</v>
      </c>
      <c r="H217" s="27" t="s">
        <v>93</v>
      </c>
      <c r="I217" s="26" t="s">
        <v>119</v>
      </c>
      <c r="J217" s="26">
        <v>899.73555799999997</v>
      </c>
      <c r="K217" s="28">
        <f t="shared" si="25"/>
        <v>0.89973555799999994</v>
      </c>
      <c r="L217" s="27">
        <v>0</v>
      </c>
      <c r="M217" s="26">
        <f t="shared" si="24"/>
        <v>0</v>
      </c>
      <c r="N217" s="27">
        <f t="shared" si="26"/>
        <v>1</v>
      </c>
      <c r="O217" s="26">
        <f t="shared" si="27"/>
        <v>1</v>
      </c>
      <c r="P217" s="27" t="s">
        <v>33</v>
      </c>
      <c r="Q217" s="26" t="str">
        <f t="shared" si="28"/>
        <v>No</v>
      </c>
      <c r="R217" s="27">
        <f t="shared" si="29"/>
        <v>0</v>
      </c>
      <c r="S217" s="26">
        <f t="shared" si="30"/>
        <v>1</v>
      </c>
      <c r="T217" s="27">
        <f t="shared" si="31"/>
        <v>151</v>
      </c>
    </row>
    <row r="218" spans="1:20" x14ac:dyDescent="0.45">
      <c r="A218" s="24">
        <v>214</v>
      </c>
      <c r="B218" s="26" t="s">
        <v>73</v>
      </c>
      <c r="C218" s="27" t="s">
        <v>43</v>
      </c>
      <c r="D218" s="26" t="s">
        <v>93</v>
      </c>
      <c r="E218" s="27" t="s">
        <v>96</v>
      </c>
      <c r="F218" s="26" t="s">
        <v>96</v>
      </c>
      <c r="G218" s="27" t="s">
        <v>101</v>
      </c>
      <c r="H218" s="27" t="s">
        <v>93</v>
      </c>
      <c r="I218" s="26" t="s">
        <v>131</v>
      </c>
      <c r="J218" s="26">
        <v>3437.7289019999998</v>
      </c>
      <c r="K218" s="28">
        <f t="shared" si="25"/>
        <v>3.4377289019999999</v>
      </c>
      <c r="L218" s="27">
        <v>0</v>
      </c>
      <c r="M218" s="26">
        <f t="shared" si="24"/>
        <v>0</v>
      </c>
      <c r="N218" s="27">
        <f t="shared" si="26"/>
        <v>1</v>
      </c>
      <c r="O218" s="26">
        <f t="shared" si="27"/>
        <v>1</v>
      </c>
      <c r="P218" s="27" t="s">
        <v>33</v>
      </c>
      <c r="Q218" s="26" t="str">
        <f t="shared" si="28"/>
        <v>No</v>
      </c>
      <c r="R218" s="27">
        <f t="shared" si="29"/>
        <v>0</v>
      </c>
      <c r="S218" s="26">
        <f t="shared" si="30"/>
        <v>1</v>
      </c>
      <c r="T218" s="27">
        <f t="shared" si="31"/>
        <v>151</v>
      </c>
    </row>
    <row r="219" spans="1:20" x14ac:dyDescent="0.45">
      <c r="A219" s="24">
        <v>215</v>
      </c>
      <c r="B219" s="26" t="s">
        <v>73</v>
      </c>
      <c r="C219" s="27" t="s">
        <v>43</v>
      </c>
      <c r="D219" s="26" t="s">
        <v>93</v>
      </c>
      <c r="E219" s="27" t="s">
        <v>96</v>
      </c>
      <c r="F219" s="26" t="s">
        <v>96</v>
      </c>
      <c r="G219" s="27" t="s">
        <v>101</v>
      </c>
      <c r="H219" s="27" t="s">
        <v>93</v>
      </c>
      <c r="I219" s="26" t="s">
        <v>112</v>
      </c>
      <c r="J219" s="26">
        <v>103.711461</v>
      </c>
      <c r="K219" s="28">
        <f t="shared" si="25"/>
        <v>0.103711461</v>
      </c>
      <c r="L219" s="27">
        <v>0</v>
      </c>
      <c r="M219" s="26">
        <f t="shared" si="24"/>
        <v>0</v>
      </c>
      <c r="N219" s="27">
        <f t="shared" si="26"/>
        <v>1</v>
      </c>
      <c r="O219" s="26">
        <f t="shared" si="27"/>
        <v>1</v>
      </c>
      <c r="P219" s="27" t="s">
        <v>33</v>
      </c>
      <c r="Q219" s="26" t="str">
        <f t="shared" si="28"/>
        <v>No</v>
      </c>
      <c r="R219" s="27">
        <f t="shared" si="29"/>
        <v>0</v>
      </c>
      <c r="S219" s="26">
        <f t="shared" si="30"/>
        <v>1</v>
      </c>
      <c r="T219" s="27">
        <f t="shared" si="31"/>
        <v>151</v>
      </c>
    </row>
    <row r="220" spans="1:20" x14ac:dyDescent="0.45">
      <c r="A220" s="24">
        <v>216</v>
      </c>
      <c r="B220" s="26" t="s">
        <v>73</v>
      </c>
      <c r="C220" s="27" t="s">
        <v>43</v>
      </c>
      <c r="D220" s="26" t="s">
        <v>93</v>
      </c>
      <c r="E220" s="27" t="s">
        <v>96</v>
      </c>
      <c r="F220" s="26" t="s">
        <v>96</v>
      </c>
      <c r="G220" s="27" t="s">
        <v>101</v>
      </c>
      <c r="H220" s="27" t="s">
        <v>93</v>
      </c>
      <c r="I220" s="26" t="s">
        <v>120</v>
      </c>
      <c r="J220" s="26">
        <v>345.42507899999998</v>
      </c>
      <c r="K220" s="28">
        <f t="shared" si="25"/>
        <v>0.34542507899999997</v>
      </c>
      <c r="L220" s="27">
        <v>0</v>
      </c>
      <c r="M220" s="26">
        <f t="shared" si="24"/>
        <v>0</v>
      </c>
      <c r="N220" s="27">
        <f t="shared" si="26"/>
        <v>1</v>
      </c>
      <c r="O220" s="26">
        <f t="shared" si="27"/>
        <v>1</v>
      </c>
      <c r="P220" s="27" t="s">
        <v>33</v>
      </c>
      <c r="Q220" s="26" t="str">
        <f t="shared" si="28"/>
        <v>No</v>
      </c>
      <c r="R220" s="27">
        <f t="shared" si="29"/>
        <v>0</v>
      </c>
      <c r="S220" s="26">
        <f t="shared" si="30"/>
        <v>1</v>
      </c>
      <c r="T220" s="27">
        <f t="shared" si="31"/>
        <v>151</v>
      </c>
    </row>
    <row r="221" spans="1:20" x14ac:dyDescent="0.45">
      <c r="A221" s="24">
        <v>217</v>
      </c>
      <c r="B221" s="26" t="s">
        <v>73</v>
      </c>
      <c r="C221" s="27" t="s">
        <v>43</v>
      </c>
      <c r="D221" s="26" t="s">
        <v>93</v>
      </c>
      <c r="E221" s="27" t="s">
        <v>96</v>
      </c>
      <c r="F221" s="26" t="s">
        <v>96</v>
      </c>
      <c r="G221" s="27" t="s">
        <v>101</v>
      </c>
      <c r="H221" s="27" t="s">
        <v>93</v>
      </c>
      <c r="I221" s="26" t="s">
        <v>123</v>
      </c>
      <c r="J221" s="26">
        <v>341.966477</v>
      </c>
      <c r="K221" s="28">
        <f t="shared" si="25"/>
        <v>0.34196647699999999</v>
      </c>
      <c r="L221" s="27">
        <v>0</v>
      </c>
      <c r="M221" s="26">
        <f t="shared" si="24"/>
        <v>0</v>
      </c>
      <c r="N221" s="27">
        <f t="shared" si="26"/>
        <v>1</v>
      </c>
      <c r="O221" s="26">
        <f t="shared" si="27"/>
        <v>1</v>
      </c>
      <c r="P221" s="27" t="s">
        <v>33</v>
      </c>
      <c r="Q221" s="26" t="str">
        <f t="shared" si="28"/>
        <v>No</v>
      </c>
      <c r="R221" s="27">
        <f t="shared" si="29"/>
        <v>0</v>
      </c>
      <c r="S221" s="26">
        <f t="shared" si="30"/>
        <v>1</v>
      </c>
      <c r="T221" s="27">
        <f t="shared" si="31"/>
        <v>151</v>
      </c>
    </row>
    <row r="222" spans="1:20" x14ac:dyDescent="0.45">
      <c r="A222" s="24">
        <v>218</v>
      </c>
      <c r="B222" s="26" t="s">
        <v>73</v>
      </c>
      <c r="C222" s="27" t="s">
        <v>43</v>
      </c>
      <c r="D222" s="26" t="s">
        <v>93</v>
      </c>
      <c r="E222" s="27" t="s">
        <v>96</v>
      </c>
      <c r="F222" s="26" t="s">
        <v>96</v>
      </c>
      <c r="G222" s="27" t="s">
        <v>102</v>
      </c>
      <c r="H222" s="27" t="s">
        <v>93</v>
      </c>
      <c r="I222" s="26" t="s">
        <v>138</v>
      </c>
      <c r="J222" s="26">
        <v>4.7331919999999998</v>
      </c>
      <c r="K222" s="28">
        <f t="shared" si="25"/>
        <v>4.7331919999999998E-3</v>
      </c>
      <c r="L222" s="27">
        <v>0</v>
      </c>
      <c r="M222" s="26">
        <f t="shared" si="24"/>
        <v>0</v>
      </c>
      <c r="N222" s="27">
        <f t="shared" si="26"/>
        <v>1</v>
      </c>
      <c r="O222" s="26">
        <f t="shared" si="27"/>
        <v>1</v>
      </c>
      <c r="P222" s="27" t="s">
        <v>33</v>
      </c>
      <c r="Q222" s="26" t="str">
        <f t="shared" si="28"/>
        <v>No</v>
      </c>
      <c r="R222" s="27">
        <f t="shared" si="29"/>
        <v>0</v>
      </c>
      <c r="S222" s="26">
        <f t="shared" si="30"/>
        <v>1</v>
      </c>
      <c r="T222" s="27">
        <f t="shared" si="31"/>
        <v>151</v>
      </c>
    </row>
    <row r="223" spans="1:20" x14ac:dyDescent="0.45">
      <c r="A223" s="24">
        <v>219</v>
      </c>
      <c r="B223" s="26" t="s">
        <v>73</v>
      </c>
      <c r="C223" s="27" t="s">
        <v>43</v>
      </c>
      <c r="D223" s="26" t="s">
        <v>93</v>
      </c>
      <c r="E223" s="27" t="s">
        <v>96</v>
      </c>
      <c r="F223" s="26" t="s">
        <v>96</v>
      </c>
      <c r="G223" s="27" t="s">
        <v>102</v>
      </c>
      <c r="H223" s="27" t="s">
        <v>93</v>
      </c>
      <c r="I223" s="26" t="s">
        <v>121</v>
      </c>
      <c r="J223" s="26">
        <v>40.885984999999998</v>
      </c>
      <c r="K223" s="28">
        <f t="shared" si="25"/>
        <v>4.0885985E-2</v>
      </c>
      <c r="L223" s="27">
        <v>1</v>
      </c>
      <c r="M223" s="26">
        <f t="shared" si="24"/>
        <v>0.2</v>
      </c>
      <c r="N223" s="27">
        <f t="shared" si="26"/>
        <v>1</v>
      </c>
      <c r="O223" s="26">
        <f t="shared" si="27"/>
        <v>0.8</v>
      </c>
      <c r="P223" s="27" t="s">
        <v>33</v>
      </c>
      <c r="Q223" s="26" t="str">
        <f t="shared" si="28"/>
        <v>No</v>
      </c>
      <c r="R223" s="27">
        <f t="shared" si="29"/>
        <v>4891.6517481479295</v>
      </c>
      <c r="S223" s="26">
        <f t="shared" si="30"/>
        <v>5</v>
      </c>
      <c r="T223" s="27">
        <f t="shared" si="31"/>
        <v>5</v>
      </c>
    </row>
    <row r="224" spans="1:20" x14ac:dyDescent="0.45">
      <c r="A224" s="24">
        <v>220</v>
      </c>
      <c r="B224" s="26" t="s">
        <v>73</v>
      </c>
      <c r="C224" s="27" t="s">
        <v>43</v>
      </c>
      <c r="D224" s="26" t="s">
        <v>93</v>
      </c>
      <c r="E224" s="27" t="s">
        <v>96</v>
      </c>
      <c r="F224" s="26" t="s">
        <v>96</v>
      </c>
      <c r="G224" s="27" t="s">
        <v>102</v>
      </c>
      <c r="H224" s="27" t="s">
        <v>93</v>
      </c>
      <c r="I224" s="26" t="s">
        <v>110</v>
      </c>
      <c r="J224" s="26">
        <v>1044.855352</v>
      </c>
      <c r="K224" s="28">
        <f t="shared" si="25"/>
        <v>1.0448553520000001</v>
      </c>
      <c r="L224" s="27">
        <v>0</v>
      </c>
      <c r="M224" s="26">
        <f t="shared" si="24"/>
        <v>0</v>
      </c>
      <c r="N224" s="27">
        <f t="shared" si="26"/>
        <v>1</v>
      </c>
      <c r="O224" s="26">
        <f t="shared" si="27"/>
        <v>1</v>
      </c>
      <c r="P224" s="27" t="s">
        <v>33</v>
      </c>
      <c r="Q224" s="26" t="str">
        <f t="shared" si="28"/>
        <v>No</v>
      </c>
      <c r="R224" s="27">
        <f t="shared" si="29"/>
        <v>0</v>
      </c>
      <c r="S224" s="26">
        <f t="shared" si="30"/>
        <v>1</v>
      </c>
      <c r="T224" s="27">
        <f t="shared" si="31"/>
        <v>151</v>
      </c>
    </row>
    <row r="225" spans="1:20" x14ac:dyDescent="0.45">
      <c r="A225" s="24">
        <v>221</v>
      </c>
      <c r="B225" s="26" t="s">
        <v>73</v>
      </c>
      <c r="C225" s="27" t="s">
        <v>43</v>
      </c>
      <c r="D225" s="26" t="s">
        <v>93</v>
      </c>
      <c r="E225" s="27" t="s">
        <v>96</v>
      </c>
      <c r="F225" s="26" t="s">
        <v>96</v>
      </c>
      <c r="G225" s="27" t="s">
        <v>102</v>
      </c>
      <c r="H225" s="27" t="s">
        <v>93</v>
      </c>
      <c r="I225" s="26" t="s">
        <v>128</v>
      </c>
      <c r="J225" s="26">
        <v>248.99232000000001</v>
      </c>
      <c r="K225" s="28">
        <f t="shared" si="25"/>
        <v>0.24899232000000002</v>
      </c>
      <c r="L225" s="27">
        <v>0</v>
      </c>
      <c r="M225" s="26">
        <f t="shared" si="24"/>
        <v>0</v>
      </c>
      <c r="N225" s="27">
        <f t="shared" si="26"/>
        <v>1</v>
      </c>
      <c r="O225" s="26">
        <f t="shared" si="27"/>
        <v>1</v>
      </c>
      <c r="P225" s="27" t="s">
        <v>33</v>
      </c>
      <c r="Q225" s="26" t="str">
        <f t="shared" si="28"/>
        <v>No</v>
      </c>
      <c r="R225" s="27">
        <f t="shared" si="29"/>
        <v>0</v>
      </c>
      <c r="S225" s="26">
        <f t="shared" si="30"/>
        <v>1</v>
      </c>
      <c r="T225" s="27">
        <f t="shared" si="31"/>
        <v>151</v>
      </c>
    </row>
    <row r="226" spans="1:20" x14ac:dyDescent="0.45">
      <c r="A226" s="24">
        <v>222</v>
      </c>
      <c r="B226" s="26" t="s">
        <v>73</v>
      </c>
      <c r="C226" s="27" t="s">
        <v>43</v>
      </c>
      <c r="D226" s="26" t="s">
        <v>93</v>
      </c>
      <c r="E226" s="27" t="s">
        <v>96</v>
      </c>
      <c r="F226" s="26" t="s">
        <v>96</v>
      </c>
      <c r="G226" s="27" t="s">
        <v>102</v>
      </c>
      <c r="H226" s="27" t="s">
        <v>93</v>
      </c>
      <c r="I226" s="26" t="s">
        <v>129</v>
      </c>
      <c r="J226" s="26">
        <v>19.563652000000001</v>
      </c>
      <c r="K226" s="28">
        <f t="shared" si="25"/>
        <v>1.9563652000000001E-2</v>
      </c>
      <c r="L226" s="27">
        <v>0</v>
      </c>
      <c r="M226" s="26">
        <f t="shared" si="24"/>
        <v>0</v>
      </c>
      <c r="N226" s="27">
        <f t="shared" si="26"/>
        <v>1</v>
      </c>
      <c r="O226" s="26">
        <f t="shared" si="27"/>
        <v>1</v>
      </c>
      <c r="P226" s="27" t="s">
        <v>33</v>
      </c>
      <c r="Q226" s="26" t="str">
        <f t="shared" si="28"/>
        <v>No</v>
      </c>
      <c r="R226" s="27">
        <f t="shared" si="29"/>
        <v>0</v>
      </c>
      <c r="S226" s="26">
        <f t="shared" si="30"/>
        <v>1</v>
      </c>
      <c r="T226" s="27">
        <f t="shared" si="31"/>
        <v>151</v>
      </c>
    </row>
    <row r="227" spans="1:20" x14ac:dyDescent="0.45">
      <c r="A227" s="24">
        <v>223</v>
      </c>
      <c r="B227" s="26" t="s">
        <v>73</v>
      </c>
      <c r="C227" s="27" t="s">
        <v>43</v>
      </c>
      <c r="D227" s="26" t="s">
        <v>93</v>
      </c>
      <c r="E227" s="27" t="s">
        <v>96</v>
      </c>
      <c r="F227" s="26" t="s">
        <v>96</v>
      </c>
      <c r="G227" s="27" t="s">
        <v>102</v>
      </c>
      <c r="H227" s="27" t="s">
        <v>93</v>
      </c>
      <c r="I227" s="26" t="s">
        <v>119</v>
      </c>
      <c r="J227" s="26">
        <v>511.02601900000002</v>
      </c>
      <c r="K227" s="28">
        <f t="shared" si="25"/>
        <v>0.511026019</v>
      </c>
      <c r="L227" s="27">
        <v>0</v>
      </c>
      <c r="M227" s="26">
        <f t="shared" si="24"/>
        <v>0</v>
      </c>
      <c r="N227" s="27">
        <f t="shared" si="26"/>
        <v>1</v>
      </c>
      <c r="O227" s="26">
        <f t="shared" si="27"/>
        <v>1</v>
      </c>
      <c r="P227" s="27" t="s">
        <v>33</v>
      </c>
      <c r="Q227" s="26" t="str">
        <f t="shared" si="28"/>
        <v>No</v>
      </c>
      <c r="R227" s="27">
        <f t="shared" si="29"/>
        <v>0</v>
      </c>
      <c r="S227" s="26">
        <f t="shared" si="30"/>
        <v>1</v>
      </c>
      <c r="T227" s="27">
        <f t="shared" si="31"/>
        <v>151</v>
      </c>
    </row>
    <row r="228" spans="1:20" x14ac:dyDescent="0.45">
      <c r="A228" s="24">
        <v>224</v>
      </c>
      <c r="B228" s="26" t="s">
        <v>73</v>
      </c>
      <c r="C228" s="27" t="s">
        <v>43</v>
      </c>
      <c r="D228" s="26" t="s">
        <v>93</v>
      </c>
      <c r="E228" s="27" t="s">
        <v>96</v>
      </c>
      <c r="F228" s="26" t="s">
        <v>96</v>
      </c>
      <c r="G228" s="27" t="s">
        <v>102</v>
      </c>
      <c r="H228" s="27" t="s">
        <v>93</v>
      </c>
      <c r="I228" s="26" t="s">
        <v>130</v>
      </c>
      <c r="J228" s="26">
        <v>3.7427640000000002</v>
      </c>
      <c r="K228" s="28">
        <f t="shared" si="25"/>
        <v>3.742764E-3</v>
      </c>
      <c r="L228" s="27">
        <v>0</v>
      </c>
      <c r="M228" s="26">
        <f t="shared" si="24"/>
        <v>0</v>
      </c>
      <c r="N228" s="27">
        <f t="shared" si="26"/>
        <v>1</v>
      </c>
      <c r="O228" s="26">
        <f t="shared" si="27"/>
        <v>1</v>
      </c>
      <c r="P228" s="27" t="s">
        <v>33</v>
      </c>
      <c r="Q228" s="26" t="str">
        <f t="shared" si="28"/>
        <v>No</v>
      </c>
      <c r="R228" s="27">
        <f t="shared" si="29"/>
        <v>0</v>
      </c>
      <c r="S228" s="26">
        <f t="shared" si="30"/>
        <v>1</v>
      </c>
      <c r="T228" s="27">
        <f t="shared" si="31"/>
        <v>151</v>
      </c>
    </row>
    <row r="229" spans="1:20" x14ac:dyDescent="0.45">
      <c r="A229" s="24">
        <v>225</v>
      </c>
      <c r="B229" s="26" t="s">
        <v>73</v>
      </c>
      <c r="C229" s="27" t="s">
        <v>43</v>
      </c>
      <c r="D229" s="26" t="s">
        <v>93</v>
      </c>
      <c r="E229" s="27" t="s">
        <v>96</v>
      </c>
      <c r="F229" s="26" t="s">
        <v>96</v>
      </c>
      <c r="G229" s="27" t="s">
        <v>102</v>
      </c>
      <c r="H229" s="27" t="s">
        <v>93</v>
      </c>
      <c r="I229" s="26" t="s">
        <v>131</v>
      </c>
      <c r="J229" s="26">
        <v>2242.5941859999998</v>
      </c>
      <c r="K229" s="28">
        <f t="shared" si="25"/>
        <v>2.2425941859999998</v>
      </c>
      <c r="L229" s="27">
        <v>0</v>
      </c>
      <c r="M229" s="26">
        <f t="shared" si="24"/>
        <v>0</v>
      </c>
      <c r="N229" s="27">
        <f t="shared" si="26"/>
        <v>1</v>
      </c>
      <c r="O229" s="26">
        <f t="shared" si="27"/>
        <v>1</v>
      </c>
      <c r="P229" s="27" t="s">
        <v>33</v>
      </c>
      <c r="Q229" s="26" t="str">
        <f t="shared" si="28"/>
        <v>No</v>
      </c>
      <c r="R229" s="27">
        <f t="shared" si="29"/>
        <v>0</v>
      </c>
      <c r="S229" s="26">
        <f t="shared" si="30"/>
        <v>1</v>
      </c>
      <c r="T229" s="27">
        <f t="shared" si="31"/>
        <v>151</v>
      </c>
    </row>
    <row r="230" spans="1:20" x14ac:dyDescent="0.45">
      <c r="A230" s="24">
        <v>226</v>
      </c>
      <c r="B230" s="26" t="s">
        <v>73</v>
      </c>
      <c r="C230" s="27" t="s">
        <v>43</v>
      </c>
      <c r="D230" s="26" t="s">
        <v>93</v>
      </c>
      <c r="E230" s="27" t="s">
        <v>96</v>
      </c>
      <c r="F230" s="26" t="s">
        <v>96</v>
      </c>
      <c r="G230" s="27" t="s">
        <v>102</v>
      </c>
      <c r="H230" s="27" t="s">
        <v>93</v>
      </c>
      <c r="I230" s="26" t="s">
        <v>123</v>
      </c>
      <c r="J230" s="26">
        <v>671.86378400000001</v>
      </c>
      <c r="K230" s="28">
        <f t="shared" si="25"/>
        <v>0.67186378400000002</v>
      </c>
      <c r="L230" s="27">
        <v>0</v>
      </c>
      <c r="M230" s="26">
        <f t="shared" si="24"/>
        <v>0</v>
      </c>
      <c r="N230" s="27">
        <f t="shared" si="26"/>
        <v>1</v>
      </c>
      <c r="O230" s="26">
        <f t="shared" si="27"/>
        <v>1</v>
      </c>
      <c r="P230" s="27" t="s">
        <v>33</v>
      </c>
      <c r="Q230" s="26" t="str">
        <f t="shared" si="28"/>
        <v>No</v>
      </c>
      <c r="R230" s="27">
        <f t="shared" si="29"/>
        <v>0</v>
      </c>
      <c r="S230" s="26">
        <f t="shared" si="30"/>
        <v>1</v>
      </c>
      <c r="T230" s="27">
        <f t="shared" si="31"/>
        <v>151</v>
      </c>
    </row>
    <row r="231" spans="1:20" x14ac:dyDescent="0.45">
      <c r="A231" s="24">
        <v>227</v>
      </c>
      <c r="B231" s="26" t="s">
        <v>73</v>
      </c>
      <c r="C231" s="27" t="s">
        <v>43</v>
      </c>
      <c r="D231" s="26" t="s">
        <v>93</v>
      </c>
      <c r="E231" s="27" t="s">
        <v>96</v>
      </c>
      <c r="F231" s="26" t="s">
        <v>96</v>
      </c>
      <c r="G231" s="27" t="s">
        <v>102</v>
      </c>
      <c r="H231" s="27" t="s">
        <v>93</v>
      </c>
      <c r="I231" s="26" t="s">
        <v>124</v>
      </c>
      <c r="J231" s="26">
        <v>355.869978</v>
      </c>
      <c r="K231" s="28">
        <f t="shared" si="25"/>
        <v>0.35586997799999998</v>
      </c>
      <c r="L231" s="27">
        <v>0</v>
      </c>
      <c r="M231" s="26">
        <f t="shared" si="24"/>
        <v>0</v>
      </c>
      <c r="N231" s="27">
        <f t="shared" si="26"/>
        <v>1</v>
      </c>
      <c r="O231" s="26">
        <f t="shared" si="27"/>
        <v>1</v>
      </c>
      <c r="P231" s="27" t="s">
        <v>33</v>
      </c>
      <c r="Q231" s="26" t="str">
        <f t="shared" si="28"/>
        <v>No</v>
      </c>
      <c r="R231" s="27">
        <f t="shared" si="29"/>
        <v>0</v>
      </c>
      <c r="S231" s="26">
        <f t="shared" si="30"/>
        <v>1</v>
      </c>
      <c r="T231" s="27">
        <f t="shared" si="31"/>
        <v>151</v>
      </c>
    </row>
    <row r="232" spans="1:20" x14ac:dyDescent="0.45">
      <c r="A232" s="24">
        <v>228</v>
      </c>
      <c r="B232" s="26" t="s">
        <v>73</v>
      </c>
      <c r="C232" s="27" t="s">
        <v>43</v>
      </c>
      <c r="D232" s="26" t="s">
        <v>93</v>
      </c>
      <c r="E232" s="27" t="s">
        <v>96</v>
      </c>
      <c r="F232" s="26" t="s">
        <v>96</v>
      </c>
      <c r="G232" s="27" t="s">
        <v>102</v>
      </c>
      <c r="H232" s="27" t="s">
        <v>93</v>
      </c>
      <c r="I232" s="26" t="s">
        <v>114</v>
      </c>
      <c r="J232" s="26">
        <v>460.099084</v>
      </c>
      <c r="K232" s="28">
        <f t="shared" si="25"/>
        <v>0.46009908399999999</v>
      </c>
      <c r="L232" s="27">
        <v>0</v>
      </c>
      <c r="M232" s="26">
        <f t="shared" si="24"/>
        <v>0</v>
      </c>
      <c r="N232" s="27">
        <f t="shared" si="26"/>
        <v>1</v>
      </c>
      <c r="O232" s="26">
        <f t="shared" si="27"/>
        <v>1</v>
      </c>
      <c r="P232" s="27" t="s">
        <v>33</v>
      </c>
      <c r="Q232" s="26" t="str">
        <f t="shared" si="28"/>
        <v>No</v>
      </c>
      <c r="R232" s="27">
        <f t="shared" si="29"/>
        <v>0</v>
      </c>
      <c r="S232" s="26">
        <f t="shared" si="30"/>
        <v>1</v>
      </c>
      <c r="T232" s="27">
        <f t="shared" si="31"/>
        <v>151</v>
      </c>
    </row>
    <row r="233" spans="1:20" x14ac:dyDescent="0.45">
      <c r="A233" s="24">
        <v>229</v>
      </c>
      <c r="B233" s="26" t="s">
        <v>73</v>
      </c>
      <c r="C233" s="27" t="s">
        <v>43</v>
      </c>
      <c r="D233" s="26" t="s">
        <v>93</v>
      </c>
      <c r="E233" s="27" t="s">
        <v>96</v>
      </c>
      <c r="F233" s="26" t="s">
        <v>96</v>
      </c>
      <c r="G233" s="27" t="s">
        <v>102</v>
      </c>
      <c r="H233" s="27" t="s">
        <v>93</v>
      </c>
      <c r="I233" s="26" t="s">
        <v>125</v>
      </c>
      <c r="J233" s="26">
        <v>758.06119200000001</v>
      </c>
      <c r="K233" s="28">
        <f t="shared" si="25"/>
        <v>0.75806119199999999</v>
      </c>
      <c r="L233" s="27">
        <v>0</v>
      </c>
      <c r="M233" s="26">
        <f t="shared" si="24"/>
        <v>0</v>
      </c>
      <c r="N233" s="27">
        <f t="shared" si="26"/>
        <v>1</v>
      </c>
      <c r="O233" s="26">
        <f t="shared" si="27"/>
        <v>1</v>
      </c>
      <c r="P233" s="27" t="s">
        <v>33</v>
      </c>
      <c r="Q233" s="26" t="str">
        <f t="shared" si="28"/>
        <v>No</v>
      </c>
      <c r="R233" s="27">
        <f t="shared" si="29"/>
        <v>0</v>
      </c>
      <c r="S233" s="26">
        <f t="shared" si="30"/>
        <v>1</v>
      </c>
      <c r="T233" s="27">
        <f t="shared" si="31"/>
        <v>151</v>
      </c>
    </row>
    <row r="234" spans="1:20" x14ac:dyDescent="0.45">
      <c r="A234" s="24">
        <v>230</v>
      </c>
      <c r="B234" s="26" t="s">
        <v>73</v>
      </c>
      <c r="C234" s="27" t="s">
        <v>43</v>
      </c>
      <c r="D234" s="26" t="s">
        <v>93</v>
      </c>
      <c r="E234" s="27" t="s">
        <v>96</v>
      </c>
      <c r="F234" s="26" t="s">
        <v>96</v>
      </c>
      <c r="G234" s="27" t="s">
        <v>102</v>
      </c>
      <c r="H234" s="27" t="s">
        <v>93</v>
      </c>
      <c r="I234" s="26" t="s">
        <v>126</v>
      </c>
      <c r="J234" s="26">
        <v>141.52927</v>
      </c>
      <c r="K234" s="28">
        <f t="shared" si="25"/>
        <v>0.14152926999999998</v>
      </c>
      <c r="L234" s="27">
        <v>0</v>
      </c>
      <c r="M234" s="26">
        <f t="shared" si="24"/>
        <v>0</v>
      </c>
      <c r="N234" s="27">
        <f t="shared" si="26"/>
        <v>1</v>
      </c>
      <c r="O234" s="26">
        <f t="shared" si="27"/>
        <v>1</v>
      </c>
      <c r="P234" s="27" t="s">
        <v>33</v>
      </c>
      <c r="Q234" s="26" t="str">
        <f t="shared" si="28"/>
        <v>No</v>
      </c>
      <c r="R234" s="27">
        <f t="shared" si="29"/>
        <v>0</v>
      </c>
      <c r="S234" s="26">
        <f t="shared" si="30"/>
        <v>1</v>
      </c>
      <c r="T234" s="27">
        <f t="shared" si="31"/>
        <v>151</v>
      </c>
    </row>
    <row r="235" spans="1:20" x14ac:dyDescent="0.45">
      <c r="A235" s="24">
        <v>231</v>
      </c>
      <c r="B235" s="26" t="s">
        <v>73</v>
      </c>
      <c r="C235" s="27" t="s">
        <v>43</v>
      </c>
      <c r="D235" s="26" t="s">
        <v>93</v>
      </c>
      <c r="E235" s="27" t="s">
        <v>96</v>
      </c>
      <c r="F235" s="26" t="s">
        <v>96</v>
      </c>
      <c r="G235" s="27" t="s">
        <v>102</v>
      </c>
      <c r="H235" s="27" t="s">
        <v>93</v>
      </c>
      <c r="I235" s="26" t="s">
        <v>127</v>
      </c>
      <c r="J235" s="26">
        <v>540.47427900000014</v>
      </c>
      <c r="K235" s="28">
        <f t="shared" si="25"/>
        <v>0.54047427900000011</v>
      </c>
      <c r="L235" s="27">
        <v>0</v>
      </c>
      <c r="M235" s="26">
        <f t="shared" si="24"/>
        <v>0</v>
      </c>
      <c r="N235" s="27">
        <f t="shared" si="26"/>
        <v>1</v>
      </c>
      <c r="O235" s="26">
        <f t="shared" si="27"/>
        <v>1</v>
      </c>
      <c r="P235" s="27" t="s">
        <v>33</v>
      </c>
      <c r="Q235" s="26" t="str">
        <f t="shared" si="28"/>
        <v>No</v>
      </c>
      <c r="R235" s="27">
        <f t="shared" si="29"/>
        <v>0</v>
      </c>
      <c r="S235" s="26">
        <f t="shared" si="30"/>
        <v>1</v>
      </c>
      <c r="T235" s="27">
        <f t="shared" si="31"/>
        <v>151</v>
      </c>
    </row>
    <row r="236" spans="1:20" x14ac:dyDescent="0.45">
      <c r="A236" s="24">
        <v>232</v>
      </c>
      <c r="B236" s="26" t="s">
        <v>73</v>
      </c>
      <c r="C236" s="27" t="s">
        <v>43</v>
      </c>
      <c r="D236" s="26" t="s">
        <v>93</v>
      </c>
      <c r="E236" s="27" t="s">
        <v>96</v>
      </c>
      <c r="F236" s="26" t="s">
        <v>96</v>
      </c>
      <c r="G236" s="27" t="s">
        <v>102</v>
      </c>
      <c r="H236" s="27" t="s">
        <v>93</v>
      </c>
      <c r="I236" s="26" t="s">
        <v>133</v>
      </c>
      <c r="J236" s="26">
        <v>4683.9806630000003</v>
      </c>
      <c r="K236" s="28">
        <f t="shared" si="25"/>
        <v>4.6839806630000007</v>
      </c>
      <c r="L236" s="27">
        <v>0</v>
      </c>
      <c r="M236" s="26">
        <f t="shared" si="24"/>
        <v>0</v>
      </c>
      <c r="N236" s="27">
        <f t="shared" si="26"/>
        <v>1</v>
      </c>
      <c r="O236" s="26">
        <f t="shared" si="27"/>
        <v>1</v>
      </c>
      <c r="P236" s="27" t="s">
        <v>33</v>
      </c>
      <c r="Q236" s="26" t="str">
        <f t="shared" si="28"/>
        <v>No</v>
      </c>
      <c r="R236" s="27">
        <f t="shared" si="29"/>
        <v>0</v>
      </c>
      <c r="S236" s="26">
        <f t="shared" si="30"/>
        <v>1</v>
      </c>
      <c r="T236" s="27">
        <f t="shared" si="31"/>
        <v>151</v>
      </c>
    </row>
    <row r="237" spans="1:20" x14ac:dyDescent="0.45">
      <c r="A237" s="24">
        <v>233</v>
      </c>
      <c r="B237" s="26" t="s">
        <v>6</v>
      </c>
      <c r="C237" s="27" t="s">
        <v>27</v>
      </c>
      <c r="D237" s="26" t="s">
        <v>93</v>
      </c>
      <c r="E237" s="27" t="s">
        <v>94</v>
      </c>
      <c r="F237" s="26" t="s">
        <v>97</v>
      </c>
      <c r="G237" s="27" t="s">
        <v>93</v>
      </c>
      <c r="H237" s="27" t="s">
        <v>93</v>
      </c>
      <c r="I237" s="26" t="s">
        <v>93</v>
      </c>
      <c r="J237" s="26">
        <v>178.45495</v>
      </c>
      <c r="K237" s="28">
        <f t="shared" si="25"/>
        <v>0.17845495</v>
      </c>
      <c r="L237" s="27">
        <v>1.2210000000000001</v>
      </c>
      <c r="M237" s="26">
        <f t="shared" si="24"/>
        <v>0.24420000000000003</v>
      </c>
      <c r="N237" s="27">
        <f t="shared" si="26"/>
        <v>2.5</v>
      </c>
      <c r="O237" s="26">
        <f t="shared" si="27"/>
        <v>0.90232000000000001</v>
      </c>
      <c r="P237" s="27" t="s">
        <v>33</v>
      </c>
      <c r="Q237" s="26" t="str">
        <f t="shared" si="28"/>
        <v>No</v>
      </c>
      <c r="R237" s="27">
        <f t="shared" si="29"/>
        <v>1368.4125881630071</v>
      </c>
      <c r="S237" s="26">
        <f t="shared" si="30"/>
        <v>5</v>
      </c>
      <c r="T237" s="27">
        <f t="shared" si="31"/>
        <v>10</v>
      </c>
    </row>
    <row r="238" spans="1:20" x14ac:dyDescent="0.45">
      <c r="A238" s="24">
        <v>234</v>
      </c>
      <c r="B238" s="26" t="s">
        <v>6</v>
      </c>
      <c r="C238" s="27" t="s">
        <v>27</v>
      </c>
      <c r="D238" s="26" t="s">
        <v>93</v>
      </c>
      <c r="E238" s="27" t="s">
        <v>94</v>
      </c>
      <c r="F238" s="26" t="s">
        <v>98</v>
      </c>
      <c r="G238" s="27" t="s">
        <v>93</v>
      </c>
      <c r="H238" s="27" t="s">
        <v>93</v>
      </c>
      <c r="I238" s="26" t="s">
        <v>93</v>
      </c>
      <c r="J238" s="26">
        <v>51.548890999999998</v>
      </c>
      <c r="K238" s="28">
        <f t="shared" si="25"/>
        <v>5.1548890999999999E-2</v>
      </c>
      <c r="L238" s="27">
        <v>0</v>
      </c>
      <c r="M238" s="26">
        <f t="shared" si="24"/>
        <v>0</v>
      </c>
      <c r="N238" s="27">
        <f t="shared" si="26"/>
        <v>2.5</v>
      </c>
      <c r="O238" s="26">
        <f t="shared" si="27"/>
        <v>1</v>
      </c>
      <c r="P238" s="27" t="s">
        <v>33</v>
      </c>
      <c r="Q238" s="26" t="str">
        <f t="shared" si="28"/>
        <v>No</v>
      </c>
      <c r="R238" s="27">
        <f t="shared" si="29"/>
        <v>0</v>
      </c>
      <c r="S238" s="26">
        <f t="shared" si="30"/>
        <v>1</v>
      </c>
      <c r="T238" s="27">
        <f t="shared" si="31"/>
        <v>151</v>
      </c>
    </row>
    <row r="239" spans="1:20" x14ac:dyDescent="0.45">
      <c r="A239" s="24">
        <v>235</v>
      </c>
      <c r="B239" s="26" t="s">
        <v>6</v>
      </c>
      <c r="C239" s="27" t="s">
        <v>27</v>
      </c>
      <c r="D239" s="26" t="s">
        <v>93</v>
      </c>
      <c r="E239" s="27" t="s">
        <v>94</v>
      </c>
      <c r="F239" s="26" t="s">
        <v>100</v>
      </c>
      <c r="G239" s="27" t="s">
        <v>93</v>
      </c>
      <c r="H239" s="27" t="s">
        <v>93</v>
      </c>
      <c r="I239" s="26" t="s">
        <v>93</v>
      </c>
      <c r="J239" s="26">
        <v>220.00762</v>
      </c>
      <c r="K239" s="28">
        <f t="shared" si="25"/>
        <v>0.22000762000000001</v>
      </c>
      <c r="L239" s="27">
        <v>0</v>
      </c>
      <c r="M239" s="26">
        <f t="shared" si="24"/>
        <v>0</v>
      </c>
      <c r="N239" s="27">
        <f t="shared" si="26"/>
        <v>2.5</v>
      </c>
      <c r="O239" s="26">
        <f t="shared" si="27"/>
        <v>1</v>
      </c>
      <c r="P239" s="27" t="s">
        <v>33</v>
      </c>
      <c r="Q239" s="26" t="str">
        <f t="shared" si="28"/>
        <v>No</v>
      </c>
      <c r="R239" s="27">
        <f t="shared" si="29"/>
        <v>0</v>
      </c>
      <c r="S239" s="26">
        <f t="shared" si="30"/>
        <v>1</v>
      </c>
      <c r="T239" s="27">
        <f t="shared" si="31"/>
        <v>151</v>
      </c>
    </row>
    <row r="240" spans="1:20" x14ac:dyDescent="0.45">
      <c r="A240" s="24">
        <v>236</v>
      </c>
      <c r="B240" s="26" t="s">
        <v>6</v>
      </c>
      <c r="C240" s="27" t="s">
        <v>42</v>
      </c>
      <c r="D240" s="26" t="s">
        <v>93</v>
      </c>
      <c r="E240" s="27" t="s">
        <v>76</v>
      </c>
      <c r="F240" s="26" t="s">
        <v>76</v>
      </c>
      <c r="G240" s="27" t="s">
        <v>101</v>
      </c>
      <c r="H240" s="27" t="s">
        <v>93</v>
      </c>
      <c r="I240" s="26" t="s">
        <v>110</v>
      </c>
      <c r="J240" s="26">
        <v>2067.1379529999999</v>
      </c>
      <c r="K240" s="28">
        <f t="shared" si="25"/>
        <v>2.067137953</v>
      </c>
      <c r="L240" s="27">
        <v>0</v>
      </c>
      <c r="M240" s="26">
        <f t="shared" si="24"/>
        <v>0</v>
      </c>
      <c r="N240" s="27">
        <f t="shared" si="26"/>
        <v>1</v>
      </c>
      <c r="O240" s="26">
        <f t="shared" si="27"/>
        <v>1</v>
      </c>
      <c r="P240" s="27" t="s">
        <v>33</v>
      </c>
      <c r="Q240" s="26" t="str">
        <f t="shared" si="28"/>
        <v>No</v>
      </c>
      <c r="R240" s="27">
        <f t="shared" si="29"/>
        <v>0</v>
      </c>
      <c r="S240" s="26">
        <f t="shared" si="30"/>
        <v>1</v>
      </c>
      <c r="T240" s="27">
        <f t="shared" si="31"/>
        <v>151</v>
      </c>
    </row>
    <row r="241" spans="1:20" x14ac:dyDescent="0.45">
      <c r="A241" s="24">
        <v>237</v>
      </c>
      <c r="B241" s="26" t="s">
        <v>6</v>
      </c>
      <c r="C241" s="27" t="s">
        <v>42</v>
      </c>
      <c r="D241" s="26" t="s">
        <v>93</v>
      </c>
      <c r="E241" s="27" t="s">
        <v>76</v>
      </c>
      <c r="F241" s="26" t="s">
        <v>76</v>
      </c>
      <c r="G241" s="27" t="s">
        <v>101</v>
      </c>
      <c r="H241" s="27" t="s">
        <v>93</v>
      </c>
      <c r="I241" s="26" t="s">
        <v>113</v>
      </c>
      <c r="J241" s="26">
        <v>2109.7438379999999</v>
      </c>
      <c r="K241" s="28">
        <f t="shared" si="25"/>
        <v>2.109743838</v>
      </c>
      <c r="L241" s="27">
        <v>1.2210000000000001</v>
      </c>
      <c r="M241" s="26">
        <f t="shared" si="24"/>
        <v>0.24420000000000003</v>
      </c>
      <c r="N241" s="27">
        <f t="shared" si="26"/>
        <v>1</v>
      </c>
      <c r="O241" s="26">
        <f t="shared" si="27"/>
        <v>0.75580000000000003</v>
      </c>
      <c r="P241" s="27" t="s">
        <v>33</v>
      </c>
      <c r="Q241" s="26" t="str">
        <f t="shared" si="28"/>
        <v>No</v>
      </c>
      <c r="R241" s="27">
        <f t="shared" si="29"/>
        <v>115.74864948130259</v>
      </c>
      <c r="S241" s="26">
        <f t="shared" si="30"/>
        <v>1</v>
      </c>
      <c r="T241" s="27">
        <f t="shared" si="31"/>
        <v>78</v>
      </c>
    </row>
    <row r="242" spans="1:20" x14ac:dyDescent="0.45">
      <c r="A242" s="24">
        <v>238</v>
      </c>
      <c r="B242" s="26" t="s">
        <v>6</v>
      </c>
      <c r="C242" s="27" t="s">
        <v>42</v>
      </c>
      <c r="D242" s="26" t="s">
        <v>93</v>
      </c>
      <c r="E242" s="27" t="s">
        <v>76</v>
      </c>
      <c r="F242" s="26" t="s">
        <v>76</v>
      </c>
      <c r="G242" s="27" t="s">
        <v>102</v>
      </c>
      <c r="H242" s="27" t="s">
        <v>93</v>
      </c>
      <c r="I242" s="26" t="s">
        <v>110</v>
      </c>
      <c r="J242" s="26">
        <v>2.809237</v>
      </c>
      <c r="K242" s="28">
        <f t="shared" si="25"/>
        <v>2.809237E-3</v>
      </c>
      <c r="L242" s="27">
        <v>0</v>
      </c>
      <c r="M242" s="26">
        <f t="shared" si="24"/>
        <v>0</v>
      </c>
      <c r="N242" s="27">
        <f t="shared" si="26"/>
        <v>1</v>
      </c>
      <c r="O242" s="26">
        <f t="shared" si="27"/>
        <v>1</v>
      </c>
      <c r="P242" s="27" t="s">
        <v>33</v>
      </c>
      <c r="Q242" s="26" t="str">
        <f t="shared" si="28"/>
        <v>No</v>
      </c>
      <c r="R242" s="27">
        <f t="shared" si="29"/>
        <v>0</v>
      </c>
      <c r="S242" s="26">
        <f t="shared" si="30"/>
        <v>1</v>
      </c>
      <c r="T242" s="27">
        <f t="shared" si="31"/>
        <v>151</v>
      </c>
    </row>
    <row r="243" spans="1:20" x14ac:dyDescent="0.45">
      <c r="A243" s="24">
        <v>239</v>
      </c>
      <c r="B243" s="26" t="s">
        <v>6</v>
      </c>
      <c r="C243" s="27" t="s">
        <v>42</v>
      </c>
      <c r="D243" s="26" t="s">
        <v>93</v>
      </c>
      <c r="E243" s="27" t="s">
        <v>76</v>
      </c>
      <c r="F243" s="26" t="s">
        <v>76</v>
      </c>
      <c r="G243" s="27" t="s">
        <v>102</v>
      </c>
      <c r="H243" s="27" t="s">
        <v>93</v>
      </c>
      <c r="I243" s="26" t="s">
        <v>113</v>
      </c>
      <c r="J243" s="26">
        <v>539.22569799999997</v>
      </c>
      <c r="K243" s="28">
        <f t="shared" si="25"/>
        <v>0.53922569799999998</v>
      </c>
      <c r="L243" s="27">
        <v>0</v>
      </c>
      <c r="M243" s="26">
        <f t="shared" si="24"/>
        <v>0</v>
      </c>
      <c r="N243" s="27">
        <f t="shared" si="26"/>
        <v>1</v>
      </c>
      <c r="O243" s="26">
        <f t="shared" si="27"/>
        <v>1</v>
      </c>
      <c r="P243" s="27" t="s">
        <v>33</v>
      </c>
      <c r="Q243" s="26" t="str">
        <f t="shared" si="28"/>
        <v>No</v>
      </c>
      <c r="R243" s="27">
        <f t="shared" si="29"/>
        <v>0</v>
      </c>
      <c r="S243" s="26">
        <f t="shared" si="30"/>
        <v>1</v>
      </c>
      <c r="T243" s="27">
        <f t="shared" si="31"/>
        <v>151</v>
      </c>
    </row>
    <row r="244" spans="1:20" x14ac:dyDescent="0.45">
      <c r="A244" s="24">
        <v>240</v>
      </c>
      <c r="B244" s="26" t="s">
        <v>41</v>
      </c>
      <c r="C244" s="27" t="s">
        <v>42</v>
      </c>
      <c r="D244" s="26" t="s">
        <v>86</v>
      </c>
      <c r="E244" s="27" t="s">
        <v>94</v>
      </c>
      <c r="F244" s="26" t="s">
        <v>97</v>
      </c>
      <c r="G244" s="27" t="s">
        <v>93</v>
      </c>
      <c r="H244" s="27" t="s">
        <v>93</v>
      </c>
      <c r="I244" s="26" t="s">
        <v>93</v>
      </c>
      <c r="J244" s="26">
        <v>822.59576600000003</v>
      </c>
      <c r="K244" s="28">
        <f t="shared" si="25"/>
        <v>0.82259576600000006</v>
      </c>
      <c r="L244" s="27">
        <v>0</v>
      </c>
      <c r="M244" s="26">
        <f t="shared" si="24"/>
        <v>0</v>
      </c>
      <c r="N244" s="27">
        <f t="shared" si="26"/>
        <v>2.5</v>
      </c>
      <c r="O244" s="26">
        <f t="shared" si="27"/>
        <v>1</v>
      </c>
      <c r="P244" s="27" t="s">
        <v>33</v>
      </c>
      <c r="Q244" s="26" t="str">
        <f t="shared" si="28"/>
        <v>No</v>
      </c>
      <c r="R244" s="27">
        <f t="shared" si="29"/>
        <v>0</v>
      </c>
      <c r="S244" s="26">
        <f t="shared" si="30"/>
        <v>1</v>
      </c>
      <c r="T244" s="27">
        <f t="shared" si="31"/>
        <v>151</v>
      </c>
    </row>
    <row r="245" spans="1:20" x14ac:dyDescent="0.45">
      <c r="A245" s="24">
        <v>241</v>
      </c>
      <c r="B245" s="26" t="s">
        <v>41</v>
      </c>
      <c r="C245" s="27" t="s">
        <v>42</v>
      </c>
      <c r="D245" s="26" t="s">
        <v>86</v>
      </c>
      <c r="E245" s="27" t="s">
        <v>94</v>
      </c>
      <c r="F245" s="26" t="s">
        <v>98</v>
      </c>
      <c r="G245" s="27" t="s">
        <v>93</v>
      </c>
      <c r="H245" s="27" t="s">
        <v>93</v>
      </c>
      <c r="I245" s="26" t="s">
        <v>93</v>
      </c>
      <c r="J245" s="26">
        <v>84013.754631000003</v>
      </c>
      <c r="K245" s="28">
        <f t="shared" si="25"/>
        <v>84.013754630999998</v>
      </c>
      <c r="L245" s="27">
        <v>10.221</v>
      </c>
      <c r="M245" s="26">
        <f t="shared" si="24"/>
        <v>2.0442</v>
      </c>
      <c r="N245" s="27">
        <f t="shared" si="26"/>
        <v>2.5</v>
      </c>
      <c r="O245" s="26">
        <f t="shared" si="27"/>
        <v>0.18232000000000004</v>
      </c>
      <c r="P245" s="27" t="s">
        <v>33</v>
      </c>
      <c r="Q245" s="26" t="str">
        <f t="shared" si="28"/>
        <v>Yes</v>
      </c>
      <c r="R245" s="27">
        <f t="shared" si="29"/>
        <v>24.331730071800845</v>
      </c>
      <c r="S245" s="26">
        <f t="shared" si="30"/>
        <v>1</v>
      </c>
      <c r="T245" s="27">
        <f t="shared" si="31"/>
        <v>130</v>
      </c>
    </row>
    <row r="246" spans="1:20" x14ac:dyDescent="0.45">
      <c r="A246" s="24">
        <v>242</v>
      </c>
      <c r="B246" s="26" t="s">
        <v>41</v>
      </c>
      <c r="C246" s="27" t="s">
        <v>42</v>
      </c>
      <c r="D246" s="26" t="s">
        <v>86</v>
      </c>
      <c r="E246" s="27" t="s">
        <v>94</v>
      </c>
      <c r="F246" s="26" t="s">
        <v>100</v>
      </c>
      <c r="G246" s="27" t="s">
        <v>93</v>
      </c>
      <c r="H246" s="27" t="s">
        <v>93</v>
      </c>
      <c r="I246" s="26" t="s">
        <v>93</v>
      </c>
      <c r="J246" s="26">
        <v>27519.675208000001</v>
      </c>
      <c r="K246" s="28">
        <f t="shared" si="25"/>
        <v>27.519675207999999</v>
      </c>
      <c r="L246" s="27">
        <v>11.664</v>
      </c>
      <c r="M246" s="26">
        <f t="shared" si="24"/>
        <v>2.3327999999999998</v>
      </c>
      <c r="N246" s="27">
        <f t="shared" si="26"/>
        <v>2.5</v>
      </c>
      <c r="O246" s="26">
        <f t="shared" si="27"/>
        <v>6.6880000000000051E-2</v>
      </c>
      <c r="P246" s="27" t="s">
        <v>33</v>
      </c>
      <c r="Q246" s="26" t="str">
        <f t="shared" si="28"/>
        <v>Yes</v>
      </c>
      <c r="R246" s="27">
        <f t="shared" si="29"/>
        <v>84.768442300578172</v>
      </c>
      <c r="S246" s="26">
        <f t="shared" si="30"/>
        <v>1</v>
      </c>
      <c r="T246" s="27">
        <f t="shared" si="31"/>
        <v>91</v>
      </c>
    </row>
    <row r="247" spans="1:20" x14ac:dyDescent="0.45">
      <c r="A247" s="24">
        <v>243</v>
      </c>
      <c r="B247" s="26" t="s">
        <v>41</v>
      </c>
      <c r="C247" s="27" t="s">
        <v>42</v>
      </c>
      <c r="D247" s="26" t="s">
        <v>86</v>
      </c>
      <c r="E247" s="27" t="s">
        <v>94</v>
      </c>
      <c r="F247" s="26" t="s">
        <v>99</v>
      </c>
      <c r="G247" s="27" t="s">
        <v>93</v>
      </c>
      <c r="H247" s="27" t="s">
        <v>93</v>
      </c>
      <c r="I247" s="26" t="s">
        <v>93</v>
      </c>
      <c r="J247" s="26">
        <v>38312.709639000001</v>
      </c>
      <c r="K247" s="28">
        <f t="shared" si="25"/>
        <v>38.312709638999998</v>
      </c>
      <c r="L247" s="27">
        <v>2</v>
      </c>
      <c r="M247" s="26">
        <f t="shared" si="24"/>
        <v>0.4</v>
      </c>
      <c r="N247" s="27">
        <f t="shared" si="26"/>
        <v>2.5</v>
      </c>
      <c r="O247" s="26">
        <f t="shared" si="27"/>
        <v>0.84</v>
      </c>
      <c r="P247" s="27" t="s">
        <v>33</v>
      </c>
      <c r="Q247" s="26" t="str">
        <f t="shared" si="28"/>
        <v>No</v>
      </c>
      <c r="R247" s="27">
        <f t="shared" si="29"/>
        <v>10.44039964202439</v>
      </c>
      <c r="S247" s="26">
        <f t="shared" si="30"/>
        <v>1</v>
      </c>
      <c r="T247" s="27">
        <f t="shared" si="31"/>
        <v>148</v>
      </c>
    </row>
    <row r="248" spans="1:20" x14ac:dyDescent="0.45">
      <c r="A248" s="24">
        <v>244</v>
      </c>
      <c r="B248" s="26" t="s">
        <v>41</v>
      </c>
      <c r="C248" s="27" t="s">
        <v>42</v>
      </c>
      <c r="D248" s="26" t="s">
        <v>87</v>
      </c>
      <c r="E248" s="27" t="s">
        <v>94</v>
      </c>
      <c r="F248" s="26" t="s">
        <v>97</v>
      </c>
      <c r="G248" s="27" t="s">
        <v>93</v>
      </c>
      <c r="H248" s="27" t="s">
        <v>93</v>
      </c>
      <c r="I248" s="26" t="s">
        <v>93</v>
      </c>
      <c r="J248" s="26">
        <v>21802.044398999999</v>
      </c>
      <c r="K248" s="28">
        <f t="shared" si="25"/>
        <v>21.802044399</v>
      </c>
      <c r="L248" s="27">
        <v>2</v>
      </c>
      <c r="M248" s="26">
        <f t="shared" si="24"/>
        <v>0.4</v>
      </c>
      <c r="N248" s="27">
        <f t="shared" si="26"/>
        <v>2.5</v>
      </c>
      <c r="O248" s="26">
        <f t="shared" si="27"/>
        <v>0.84</v>
      </c>
      <c r="P248" s="27" t="s">
        <v>33</v>
      </c>
      <c r="Q248" s="26" t="str">
        <f t="shared" si="28"/>
        <v>No</v>
      </c>
      <c r="R248" s="27">
        <f t="shared" si="29"/>
        <v>18.346903284828965</v>
      </c>
      <c r="S248" s="26">
        <f t="shared" si="30"/>
        <v>1</v>
      </c>
      <c r="T248" s="27">
        <f t="shared" si="31"/>
        <v>139</v>
      </c>
    </row>
    <row r="249" spans="1:20" x14ac:dyDescent="0.45">
      <c r="A249" s="24">
        <v>245</v>
      </c>
      <c r="B249" s="26" t="s">
        <v>41</v>
      </c>
      <c r="C249" s="27" t="s">
        <v>42</v>
      </c>
      <c r="D249" s="26" t="s">
        <v>87</v>
      </c>
      <c r="E249" s="27" t="s">
        <v>94</v>
      </c>
      <c r="F249" s="26" t="s">
        <v>98</v>
      </c>
      <c r="G249" s="27" t="s">
        <v>93</v>
      </c>
      <c r="H249" s="27" t="s">
        <v>93</v>
      </c>
      <c r="I249" s="26" t="s">
        <v>93</v>
      </c>
      <c r="J249" s="26">
        <v>319145.81539499998</v>
      </c>
      <c r="K249" s="28">
        <f t="shared" si="25"/>
        <v>319.145815395</v>
      </c>
      <c r="L249" s="27">
        <v>34.220999999999997</v>
      </c>
      <c r="M249" s="26">
        <f t="shared" si="24"/>
        <v>6.844199999999999</v>
      </c>
      <c r="N249" s="27">
        <f t="shared" si="26"/>
        <v>2.5</v>
      </c>
      <c r="O249" s="26">
        <f t="shared" si="27"/>
        <v>-1.7376799999999997</v>
      </c>
      <c r="P249" s="27" t="s">
        <v>33</v>
      </c>
      <c r="Q249" s="26" t="str">
        <f t="shared" si="28"/>
        <v>No</v>
      </c>
      <c r="R249" s="27">
        <f t="shared" si="29"/>
        <v>21.445369702025008</v>
      </c>
      <c r="S249" s="26">
        <f t="shared" si="30"/>
        <v>1</v>
      </c>
      <c r="T249" s="27">
        <f t="shared" si="31"/>
        <v>133</v>
      </c>
    </row>
    <row r="250" spans="1:20" x14ac:dyDescent="0.45">
      <c r="A250" s="24">
        <v>246</v>
      </c>
      <c r="B250" s="26" t="s">
        <v>41</v>
      </c>
      <c r="C250" s="27" t="s">
        <v>42</v>
      </c>
      <c r="D250" s="26" t="s">
        <v>87</v>
      </c>
      <c r="E250" s="27" t="s">
        <v>94</v>
      </c>
      <c r="F250" s="26" t="s">
        <v>100</v>
      </c>
      <c r="G250" s="27" t="s">
        <v>93</v>
      </c>
      <c r="H250" s="27" t="s">
        <v>93</v>
      </c>
      <c r="I250" s="26" t="s">
        <v>93</v>
      </c>
      <c r="J250" s="26">
        <v>204732.529098</v>
      </c>
      <c r="K250" s="28">
        <f t="shared" si="25"/>
        <v>204.73252909799999</v>
      </c>
      <c r="L250" s="27">
        <v>22.442</v>
      </c>
      <c r="M250" s="26">
        <f t="shared" si="24"/>
        <v>4.4884000000000004</v>
      </c>
      <c r="N250" s="27">
        <f t="shared" si="26"/>
        <v>2.5</v>
      </c>
      <c r="O250" s="26">
        <f t="shared" si="27"/>
        <v>-0.79536000000000007</v>
      </c>
      <c r="P250" s="27" t="s">
        <v>33</v>
      </c>
      <c r="Q250" s="26" t="str">
        <f t="shared" si="28"/>
        <v>No</v>
      </c>
      <c r="R250" s="27">
        <f t="shared" si="29"/>
        <v>21.923238186793089</v>
      </c>
      <c r="S250" s="26">
        <f t="shared" si="30"/>
        <v>1</v>
      </c>
      <c r="T250" s="27">
        <f t="shared" si="31"/>
        <v>132</v>
      </c>
    </row>
    <row r="251" spans="1:20" x14ac:dyDescent="0.45">
      <c r="A251" s="24">
        <v>247</v>
      </c>
      <c r="B251" s="26" t="s">
        <v>41</v>
      </c>
      <c r="C251" s="27" t="s">
        <v>42</v>
      </c>
      <c r="D251" s="26" t="s">
        <v>87</v>
      </c>
      <c r="E251" s="27" t="s">
        <v>94</v>
      </c>
      <c r="F251" s="26" t="s">
        <v>99</v>
      </c>
      <c r="G251" s="27" t="s">
        <v>93</v>
      </c>
      <c r="H251" s="27" t="s">
        <v>93</v>
      </c>
      <c r="I251" s="26" t="s">
        <v>93</v>
      </c>
      <c r="J251" s="26">
        <v>180737.139971</v>
      </c>
      <c r="K251" s="28">
        <f t="shared" si="25"/>
        <v>180.737139971</v>
      </c>
      <c r="L251" s="27">
        <v>16.221</v>
      </c>
      <c r="M251" s="26">
        <f t="shared" si="24"/>
        <v>3.2442000000000002</v>
      </c>
      <c r="N251" s="27">
        <f t="shared" si="26"/>
        <v>2.5</v>
      </c>
      <c r="O251" s="26">
        <f t="shared" si="27"/>
        <v>-0.29768000000000017</v>
      </c>
      <c r="P251" s="27" t="s">
        <v>33</v>
      </c>
      <c r="Q251" s="26" t="str">
        <f t="shared" si="28"/>
        <v>Yes</v>
      </c>
      <c r="R251" s="27">
        <f t="shared" si="29"/>
        <v>17.949824814758855</v>
      </c>
      <c r="S251" s="26">
        <f t="shared" si="30"/>
        <v>1</v>
      </c>
      <c r="T251" s="27">
        <f t="shared" si="31"/>
        <v>140</v>
      </c>
    </row>
    <row r="252" spans="1:20" x14ac:dyDescent="0.45">
      <c r="A252" s="24">
        <v>248</v>
      </c>
      <c r="B252" s="26" t="s">
        <v>41</v>
      </c>
      <c r="C252" s="27" t="s">
        <v>42</v>
      </c>
      <c r="D252" s="26" t="s">
        <v>93</v>
      </c>
      <c r="E252" s="27" t="s">
        <v>95</v>
      </c>
      <c r="F252" s="26" t="s">
        <v>95</v>
      </c>
      <c r="G252" s="27" t="s">
        <v>102</v>
      </c>
      <c r="H252" s="27" t="s">
        <v>93</v>
      </c>
      <c r="I252" s="26" t="s">
        <v>108</v>
      </c>
      <c r="J252" s="26">
        <v>129.69234599999999</v>
      </c>
      <c r="K252" s="28">
        <f t="shared" si="25"/>
        <v>0.12969234599999999</v>
      </c>
      <c r="L252" s="27">
        <v>1.2210000000000001</v>
      </c>
      <c r="M252" s="26">
        <f t="shared" si="24"/>
        <v>0.24420000000000003</v>
      </c>
      <c r="N252" s="27">
        <f t="shared" si="26"/>
        <v>1</v>
      </c>
      <c r="O252" s="26">
        <f t="shared" si="27"/>
        <v>0.75580000000000003</v>
      </c>
      <c r="P252" s="27" t="s">
        <v>33</v>
      </c>
      <c r="Q252" s="26" t="str">
        <f t="shared" si="28"/>
        <v>No</v>
      </c>
      <c r="R252" s="27">
        <f t="shared" si="29"/>
        <v>1882.9175933019212</v>
      </c>
      <c r="S252" s="26">
        <f t="shared" si="30"/>
        <v>5</v>
      </c>
      <c r="T252" s="27">
        <f t="shared" si="31"/>
        <v>8</v>
      </c>
    </row>
    <row r="253" spans="1:20" x14ac:dyDescent="0.45">
      <c r="A253" s="24">
        <v>249</v>
      </c>
      <c r="B253" s="26" t="s">
        <v>41</v>
      </c>
      <c r="C253" s="27" t="s">
        <v>42</v>
      </c>
      <c r="D253" s="26" t="s">
        <v>93</v>
      </c>
      <c r="E253" s="27" t="s">
        <v>95</v>
      </c>
      <c r="F253" s="26" t="s">
        <v>95</v>
      </c>
      <c r="G253" s="27" t="s">
        <v>102</v>
      </c>
      <c r="H253" s="27" t="s">
        <v>93</v>
      </c>
      <c r="I253" s="26" t="s">
        <v>142</v>
      </c>
      <c r="J253" s="26">
        <v>1757.464882</v>
      </c>
      <c r="K253" s="28">
        <f t="shared" si="25"/>
        <v>1.7574648820000001</v>
      </c>
      <c r="L253" s="27">
        <v>0</v>
      </c>
      <c r="M253" s="26">
        <f t="shared" si="24"/>
        <v>0</v>
      </c>
      <c r="N253" s="27">
        <f t="shared" si="26"/>
        <v>1</v>
      </c>
      <c r="O253" s="26">
        <f t="shared" si="27"/>
        <v>1</v>
      </c>
      <c r="P253" s="27" t="s">
        <v>33</v>
      </c>
      <c r="Q253" s="26" t="str">
        <f t="shared" si="28"/>
        <v>No</v>
      </c>
      <c r="R253" s="27">
        <f t="shared" si="29"/>
        <v>0</v>
      </c>
      <c r="S253" s="26">
        <f t="shared" si="30"/>
        <v>1</v>
      </c>
      <c r="T253" s="27">
        <f t="shared" si="31"/>
        <v>151</v>
      </c>
    </row>
    <row r="254" spans="1:20" x14ac:dyDescent="0.45">
      <c r="A254" s="24">
        <v>250</v>
      </c>
      <c r="B254" s="26" t="s">
        <v>41</v>
      </c>
      <c r="C254" s="27" t="s">
        <v>42</v>
      </c>
      <c r="D254" s="26" t="s">
        <v>93</v>
      </c>
      <c r="E254" s="27" t="s">
        <v>95</v>
      </c>
      <c r="F254" s="26" t="s">
        <v>95</v>
      </c>
      <c r="G254" s="27" t="s">
        <v>102</v>
      </c>
      <c r="H254" s="27" t="s">
        <v>93</v>
      </c>
      <c r="I254" s="26" t="s">
        <v>128</v>
      </c>
      <c r="J254" s="26">
        <v>1310.787049</v>
      </c>
      <c r="K254" s="28">
        <f t="shared" si="25"/>
        <v>1.310787049</v>
      </c>
      <c r="L254" s="27">
        <v>0</v>
      </c>
      <c r="M254" s="26">
        <f t="shared" si="24"/>
        <v>0</v>
      </c>
      <c r="N254" s="27">
        <f t="shared" si="26"/>
        <v>1</v>
      </c>
      <c r="O254" s="26">
        <f t="shared" si="27"/>
        <v>1</v>
      </c>
      <c r="P254" s="27" t="s">
        <v>33</v>
      </c>
      <c r="Q254" s="26" t="str">
        <f t="shared" si="28"/>
        <v>No</v>
      </c>
      <c r="R254" s="27">
        <f t="shared" si="29"/>
        <v>0</v>
      </c>
      <c r="S254" s="26">
        <f t="shared" si="30"/>
        <v>1</v>
      </c>
      <c r="T254" s="27">
        <f t="shared" si="31"/>
        <v>151</v>
      </c>
    </row>
    <row r="255" spans="1:20" x14ac:dyDescent="0.45">
      <c r="A255" s="24">
        <v>251</v>
      </c>
      <c r="B255" s="26" t="s">
        <v>41</v>
      </c>
      <c r="C255" s="27" t="s">
        <v>42</v>
      </c>
      <c r="D255" s="26" t="s">
        <v>93</v>
      </c>
      <c r="E255" s="27" t="s">
        <v>95</v>
      </c>
      <c r="F255" s="26" t="s">
        <v>95</v>
      </c>
      <c r="G255" s="27" t="s">
        <v>102</v>
      </c>
      <c r="H255" s="27" t="s">
        <v>93</v>
      </c>
      <c r="I255" s="26" t="s">
        <v>137</v>
      </c>
      <c r="J255" s="26">
        <v>26.338735</v>
      </c>
      <c r="K255" s="28">
        <f t="shared" si="25"/>
        <v>2.6338734999999999E-2</v>
      </c>
      <c r="L255" s="27">
        <v>0</v>
      </c>
      <c r="M255" s="26">
        <f t="shared" si="24"/>
        <v>0</v>
      </c>
      <c r="N255" s="27">
        <f t="shared" si="26"/>
        <v>1</v>
      </c>
      <c r="O255" s="26">
        <f t="shared" si="27"/>
        <v>1</v>
      </c>
      <c r="P255" s="27" t="s">
        <v>33</v>
      </c>
      <c r="Q255" s="26" t="str">
        <f t="shared" si="28"/>
        <v>No</v>
      </c>
      <c r="R255" s="27">
        <f t="shared" si="29"/>
        <v>0</v>
      </c>
      <c r="S255" s="26">
        <f t="shared" si="30"/>
        <v>1</v>
      </c>
      <c r="T255" s="27">
        <f t="shared" si="31"/>
        <v>151</v>
      </c>
    </row>
    <row r="256" spans="1:20" x14ac:dyDescent="0.45">
      <c r="A256" s="24">
        <v>252</v>
      </c>
      <c r="B256" s="26" t="s">
        <v>41</v>
      </c>
      <c r="C256" s="27" t="s">
        <v>43</v>
      </c>
      <c r="D256" s="26" t="s">
        <v>93</v>
      </c>
      <c r="E256" s="27" t="s">
        <v>94</v>
      </c>
      <c r="F256" s="26" t="s">
        <v>97</v>
      </c>
      <c r="G256" s="27" t="s">
        <v>101</v>
      </c>
      <c r="H256" s="27" t="s">
        <v>93</v>
      </c>
      <c r="I256" s="26" t="s">
        <v>93</v>
      </c>
      <c r="J256" s="26">
        <v>6490.063255</v>
      </c>
      <c r="K256" s="28">
        <f t="shared" si="25"/>
        <v>6.4900632549999999</v>
      </c>
      <c r="L256" s="27">
        <v>1</v>
      </c>
      <c r="M256" s="26">
        <f t="shared" si="24"/>
        <v>0.2</v>
      </c>
      <c r="N256" s="27">
        <f t="shared" si="26"/>
        <v>2.5</v>
      </c>
      <c r="O256" s="26">
        <f t="shared" si="27"/>
        <v>0.92</v>
      </c>
      <c r="P256" s="27" t="s">
        <v>33</v>
      </c>
      <c r="Q256" s="26" t="str">
        <f t="shared" si="28"/>
        <v>No</v>
      </c>
      <c r="R256" s="27">
        <f t="shared" si="29"/>
        <v>30.816340633647645</v>
      </c>
      <c r="S256" s="26">
        <f t="shared" si="30"/>
        <v>1</v>
      </c>
      <c r="T256" s="27">
        <f t="shared" si="31"/>
        <v>121</v>
      </c>
    </row>
    <row r="257" spans="1:20" x14ac:dyDescent="0.45">
      <c r="A257" s="24">
        <v>253</v>
      </c>
      <c r="B257" s="26" t="s">
        <v>41</v>
      </c>
      <c r="C257" s="27" t="s">
        <v>43</v>
      </c>
      <c r="D257" s="26" t="s">
        <v>93</v>
      </c>
      <c r="E257" s="27" t="s">
        <v>94</v>
      </c>
      <c r="F257" s="26" t="s">
        <v>97</v>
      </c>
      <c r="G257" s="27" t="s">
        <v>102</v>
      </c>
      <c r="H257" s="27" t="s">
        <v>93</v>
      </c>
      <c r="I257" s="26" t="s">
        <v>93</v>
      </c>
      <c r="J257" s="26">
        <v>38174.082566999998</v>
      </c>
      <c r="K257" s="28">
        <f t="shared" si="25"/>
        <v>38.174082566999999</v>
      </c>
      <c r="L257" s="27">
        <v>7</v>
      </c>
      <c r="M257" s="26">
        <f t="shared" si="24"/>
        <v>1.4</v>
      </c>
      <c r="N257" s="27">
        <f t="shared" si="26"/>
        <v>2.5</v>
      </c>
      <c r="O257" s="26">
        <f t="shared" si="27"/>
        <v>0.44000000000000006</v>
      </c>
      <c r="P257" s="27" t="s">
        <v>33</v>
      </c>
      <c r="Q257" s="26" t="str">
        <f t="shared" si="28"/>
        <v>Yes</v>
      </c>
      <c r="R257" s="27">
        <f t="shared" si="29"/>
        <v>36.674096817987319</v>
      </c>
      <c r="S257" s="26">
        <f t="shared" si="30"/>
        <v>1</v>
      </c>
      <c r="T257" s="27">
        <f t="shared" si="31"/>
        <v>116</v>
      </c>
    </row>
    <row r="258" spans="1:20" x14ac:dyDescent="0.45">
      <c r="A258" s="24">
        <v>254</v>
      </c>
      <c r="B258" s="26" t="s">
        <v>41</v>
      </c>
      <c r="C258" s="27" t="s">
        <v>43</v>
      </c>
      <c r="D258" s="26" t="s">
        <v>93</v>
      </c>
      <c r="E258" s="27" t="s">
        <v>94</v>
      </c>
      <c r="F258" s="26" t="s">
        <v>97</v>
      </c>
      <c r="G258" s="27" t="s">
        <v>103</v>
      </c>
      <c r="H258" s="27" t="s">
        <v>93</v>
      </c>
      <c r="I258" s="26" t="s">
        <v>93</v>
      </c>
      <c r="J258" s="26">
        <v>429.51595900000001</v>
      </c>
      <c r="K258" s="28">
        <f t="shared" si="25"/>
        <v>0.429515959</v>
      </c>
      <c r="L258" s="27">
        <v>0</v>
      </c>
      <c r="M258" s="26">
        <f t="shared" si="24"/>
        <v>0</v>
      </c>
      <c r="N258" s="27">
        <f t="shared" si="26"/>
        <v>2.5</v>
      </c>
      <c r="O258" s="26">
        <f t="shared" si="27"/>
        <v>1</v>
      </c>
      <c r="P258" s="27" t="s">
        <v>33</v>
      </c>
      <c r="Q258" s="26" t="str">
        <f t="shared" si="28"/>
        <v>No</v>
      </c>
      <c r="R258" s="27">
        <f t="shared" si="29"/>
        <v>0</v>
      </c>
      <c r="S258" s="26">
        <f t="shared" si="30"/>
        <v>1</v>
      </c>
      <c r="T258" s="27">
        <f t="shared" si="31"/>
        <v>151</v>
      </c>
    </row>
    <row r="259" spans="1:20" x14ac:dyDescent="0.45">
      <c r="A259" s="24">
        <v>255</v>
      </c>
      <c r="B259" s="26" t="s">
        <v>41</v>
      </c>
      <c r="C259" s="27" t="s">
        <v>43</v>
      </c>
      <c r="D259" s="26" t="s">
        <v>93</v>
      </c>
      <c r="E259" s="27" t="s">
        <v>94</v>
      </c>
      <c r="F259" s="26" t="s">
        <v>98</v>
      </c>
      <c r="G259" s="27" t="s">
        <v>101</v>
      </c>
      <c r="H259" s="27" t="s">
        <v>93</v>
      </c>
      <c r="I259" s="26" t="s">
        <v>93</v>
      </c>
      <c r="J259" s="26">
        <v>54783.749974999999</v>
      </c>
      <c r="K259" s="28">
        <f t="shared" si="25"/>
        <v>54.783749974999999</v>
      </c>
      <c r="L259" s="27">
        <v>5.4420000000000002</v>
      </c>
      <c r="M259" s="26">
        <f t="shared" si="24"/>
        <v>1.0884</v>
      </c>
      <c r="N259" s="27">
        <f t="shared" si="26"/>
        <v>2.5</v>
      </c>
      <c r="O259" s="26">
        <f t="shared" si="27"/>
        <v>0.56464000000000003</v>
      </c>
      <c r="P259" s="27" t="s">
        <v>33</v>
      </c>
      <c r="Q259" s="26" t="str">
        <f t="shared" si="28"/>
        <v>No</v>
      </c>
      <c r="R259" s="27">
        <f t="shared" si="29"/>
        <v>19.867205156578002</v>
      </c>
      <c r="S259" s="26">
        <f t="shared" si="30"/>
        <v>1</v>
      </c>
      <c r="T259" s="27">
        <f t="shared" si="31"/>
        <v>137</v>
      </c>
    </row>
    <row r="260" spans="1:20" x14ac:dyDescent="0.45">
      <c r="A260" s="24">
        <v>256</v>
      </c>
      <c r="B260" s="26" t="s">
        <v>41</v>
      </c>
      <c r="C260" s="27" t="s">
        <v>43</v>
      </c>
      <c r="D260" s="26" t="s">
        <v>93</v>
      </c>
      <c r="E260" s="27" t="s">
        <v>94</v>
      </c>
      <c r="F260" s="26" t="s">
        <v>98</v>
      </c>
      <c r="G260" s="27" t="s">
        <v>102</v>
      </c>
      <c r="H260" s="27" t="s">
        <v>93</v>
      </c>
      <c r="I260" s="26" t="s">
        <v>93</v>
      </c>
      <c r="J260" s="26">
        <v>252871.72778099999</v>
      </c>
      <c r="K260" s="28">
        <f t="shared" si="25"/>
        <v>252.871727781</v>
      </c>
      <c r="L260" s="27">
        <v>25.884</v>
      </c>
      <c r="M260" s="26">
        <f t="shared" si="24"/>
        <v>5.1768000000000001</v>
      </c>
      <c r="N260" s="27">
        <f t="shared" si="26"/>
        <v>2.5</v>
      </c>
      <c r="O260" s="26">
        <f t="shared" si="27"/>
        <v>-1.0707200000000001</v>
      </c>
      <c r="P260" s="27" t="s">
        <v>33</v>
      </c>
      <c r="Q260" s="26" t="str">
        <f t="shared" si="28"/>
        <v>No</v>
      </c>
      <c r="R260" s="27">
        <f t="shared" si="29"/>
        <v>20.472039501716765</v>
      </c>
      <c r="S260" s="26">
        <f t="shared" si="30"/>
        <v>1</v>
      </c>
      <c r="T260" s="27">
        <f t="shared" si="31"/>
        <v>136</v>
      </c>
    </row>
    <row r="261" spans="1:20" x14ac:dyDescent="0.45">
      <c r="A261" s="24">
        <v>257</v>
      </c>
      <c r="B261" s="26" t="s">
        <v>41</v>
      </c>
      <c r="C261" s="27" t="s">
        <v>43</v>
      </c>
      <c r="D261" s="26" t="s">
        <v>93</v>
      </c>
      <c r="E261" s="27" t="s">
        <v>94</v>
      </c>
      <c r="F261" s="26" t="s">
        <v>98</v>
      </c>
      <c r="G261" s="27" t="s">
        <v>103</v>
      </c>
      <c r="H261" s="27" t="s">
        <v>93</v>
      </c>
      <c r="I261" s="26" t="s">
        <v>93</v>
      </c>
      <c r="J261" s="26">
        <v>3650.4007729999998</v>
      </c>
      <c r="K261" s="28">
        <f t="shared" si="25"/>
        <v>3.6504007729999999</v>
      </c>
      <c r="L261" s="27">
        <v>0</v>
      </c>
      <c r="M261" s="26">
        <f t="shared" ref="M261:M324" si="32">L261/5</f>
        <v>0</v>
      </c>
      <c r="N261" s="27">
        <f t="shared" si="26"/>
        <v>2.5</v>
      </c>
      <c r="O261" s="26">
        <f t="shared" si="27"/>
        <v>1</v>
      </c>
      <c r="P261" s="27" t="s">
        <v>33</v>
      </c>
      <c r="Q261" s="26" t="str">
        <f t="shared" si="28"/>
        <v>No</v>
      </c>
      <c r="R261" s="27">
        <f t="shared" si="29"/>
        <v>0</v>
      </c>
      <c r="S261" s="26">
        <f t="shared" si="30"/>
        <v>1</v>
      </c>
      <c r="T261" s="27">
        <f t="shared" si="31"/>
        <v>151</v>
      </c>
    </row>
    <row r="262" spans="1:20" x14ac:dyDescent="0.45">
      <c r="A262" s="24">
        <v>258</v>
      </c>
      <c r="B262" s="26" t="s">
        <v>41</v>
      </c>
      <c r="C262" s="27" t="s">
        <v>43</v>
      </c>
      <c r="D262" s="26" t="s">
        <v>93</v>
      </c>
      <c r="E262" s="27" t="s">
        <v>94</v>
      </c>
      <c r="F262" s="26" t="s">
        <v>100</v>
      </c>
      <c r="G262" s="27" t="s">
        <v>101</v>
      </c>
      <c r="H262" s="27" t="s">
        <v>93</v>
      </c>
      <c r="I262" s="26" t="s">
        <v>93</v>
      </c>
      <c r="J262" s="26">
        <v>42823.077947999998</v>
      </c>
      <c r="K262" s="28">
        <f t="shared" ref="K262:K325" si="33">J262/1000</f>
        <v>42.823077947999998</v>
      </c>
      <c r="L262" s="27">
        <v>8.548</v>
      </c>
      <c r="M262" s="26">
        <f t="shared" si="32"/>
        <v>1.7096</v>
      </c>
      <c r="N262" s="27">
        <f t="shared" ref="N262:N325" si="34">IF(E262="&lt;=320mm",2.5,1)</f>
        <v>2.5</v>
      </c>
      <c r="O262" s="26">
        <f t="shared" ref="O262:O325" si="35">1-(M262/N262)</f>
        <v>0.31616</v>
      </c>
      <c r="P262" s="27" t="s">
        <v>33</v>
      </c>
      <c r="Q262" s="26" t="str">
        <f t="shared" ref="Q262:Q325" si="36">IF(AND(O262&lt;0.5,O262&gt;-0.5),"Yes","No")</f>
        <v>Yes</v>
      </c>
      <c r="R262" s="27">
        <f t="shared" ref="R262:R325" si="37">M262/(K262/1000)</f>
        <v>39.922398900797482</v>
      </c>
      <c r="S262" s="26">
        <f t="shared" ref="S262:S325" si="38">IF(R262&lt;=125,1,IF(R262&lt;250,2,IF(R262&lt;500,3,IF(R262&lt;1000,4,5))))</f>
        <v>1</v>
      </c>
      <c r="T262" s="27">
        <f t="shared" ref="T262:T325" si="39">RANK(R262,R$5:R$462)</f>
        <v>113</v>
      </c>
    </row>
    <row r="263" spans="1:20" x14ac:dyDescent="0.45">
      <c r="A263" s="24">
        <v>259</v>
      </c>
      <c r="B263" s="26" t="s">
        <v>41</v>
      </c>
      <c r="C263" s="27" t="s">
        <v>43</v>
      </c>
      <c r="D263" s="26" t="s">
        <v>93</v>
      </c>
      <c r="E263" s="27" t="s">
        <v>94</v>
      </c>
      <c r="F263" s="26" t="s">
        <v>100</v>
      </c>
      <c r="G263" s="27" t="s">
        <v>102</v>
      </c>
      <c r="H263" s="27" t="s">
        <v>93</v>
      </c>
      <c r="I263" s="26" t="s">
        <v>93</v>
      </c>
      <c r="J263" s="26">
        <v>148864.576157</v>
      </c>
      <c r="K263" s="28">
        <f t="shared" si="33"/>
        <v>148.86457615700002</v>
      </c>
      <c r="L263" s="27">
        <v>19.655999999999999</v>
      </c>
      <c r="M263" s="26">
        <f t="shared" si="32"/>
        <v>3.9311999999999996</v>
      </c>
      <c r="N263" s="27">
        <f t="shared" si="34"/>
        <v>2.5</v>
      </c>
      <c r="O263" s="26">
        <f t="shared" si="35"/>
        <v>-0.57247999999999988</v>
      </c>
      <c r="P263" s="27" t="s">
        <v>33</v>
      </c>
      <c r="Q263" s="26" t="str">
        <f t="shared" si="36"/>
        <v>No</v>
      </c>
      <c r="R263" s="27">
        <f t="shared" si="37"/>
        <v>26.407894352609176</v>
      </c>
      <c r="S263" s="26">
        <f t="shared" si="38"/>
        <v>1</v>
      </c>
      <c r="T263" s="27">
        <f t="shared" si="39"/>
        <v>126</v>
      </c>
    </row>
    <row r="264" spans="1:20" x14ac:dyDescent="0.45">
      <c r="A264" s="24">
        <v>260</v>
      </c>
      <c r="B264" s="26" t="s">
        <v>41</v>
      </c>
      <c r="C264" s="27" t="s">
        <v>43</v>
      </c>
      <c r="D264" s="26" t="s">
        <v>93</v>
      </c>
      <c r="E264" s="27" t="s">
        <v>94</v>
      </c>
      <c r="F264" s="26" t="s">
        <v>100</v>
      </c>
      <c r="G264" s="27" t="s">
        <v>103</v>
      </c>
      <c r="H264" s="27" t="s">
        <v>93</v>
      </c>
      <c r="I264" s="26" t="s">
        <v>93</v>
      </c>
      <c r="J264" s="26">
        <v>2476.093093</v>
      </c>
      <c r="K264" s="28">
        <f t="shared" si="33"/>
        <v>2.4760930929999998</v>
      </c>
      <c r="L264" s="27">
        <v>0</v>
      </c>
      <c r="M264" s="26">
        <f t="shared" si="32"/>
        <v>0</v>
      </c>
      <c r="N264" s="27">
        <f t="shared" si="34"/>
        <v>2.5</v>
      </c>
      <c r="O264" s="26">
        <f t="shared" si="35"/>
        <v>1</v>
      </c>
      <c r="P264" s="27" t="s">
        <v>33</v>
      </c>
      <c r="Q264" s="26" t="str">
        <f t="shared" si="36"/>
        <v>No</v>
      </c>
      <c r="R264" s="27">
        <f t="shared" si="37"/>
        <v>0</v>
      </c>
      <c r="S264" s="26">
        <f t="shared" si="38"/>
        <v>1</v>
      </c>
      <c r="T264" s="27">
        <f t="shared" si="39"/>
        <v>151</v>
      </c>
    </row>
    <row r="265" spans="1:20" x14ac:dyDescent="0.45">
      <c r="A265" s="24">
        <v>261</v>
      </c>
      <c r="B265" s="26" t="s">
        <v>41</v>
      </c>
      <c r="C265" s="27" t="s">
        <v>43</v>
      </c>
      <c r="D265" s="26" t="s">
        <v>93</v>
      </c>
      <c r="E265" s="27" t="s">
        <v>94</v>
      </c>
      <c r="F265" s="26" t="s">
        <v>99</v>
      </c>
      <c r="G265" s="27" t="s">
        <v>101</v>
      </c>
      <c r="H265" s="27" t="s">
        <v>93</v>
      </c>
      <c r="I265" s="26" t="s">
        <v>93</v>
      </c>
      <c r="J265" s="26">
        <v>120431.774988</v>
      </c>
      <c r="K265" s="28">
        <f t="shared" si="33"/>
        <v>120.431774988</v>
      </c>
      <c r="L265" s="27">
        <v>8.6630000000000003</v>
      </c>
      <c r="M265" s="26">
        <f t="shared" si="32"/>
        <v>1.7326000000000001</v>
      </c>
      <c r="N265" s="27">
        <f t="shared" si="34"/>
        <v>2.5</v>
      </c>
      <c r="O265" s="26">
        <f t="shared" si="35"/>
        <v>0.3069599999999999</v>
      </c>
      <c r="P265" s="27" t="s">
        <v>33</v>
      </c>
      <c r="Q265" s="26" t="str">
        <f t="shared" si="36"/>
        <v>Yes</v>
      </c>
      <c r="R265" s="27">
        <f t="shared" si="37"/>
        <v>14.38656866240358</v>
      </c>
      <c r="S265" s="26">
        <f t="shared" si="38"/>
        <v>1</v>
      </c>
      <c r="T265" s="27">
        <f t="shared" si="39"/>
        <v>144</v>
      </c>
    </row>
    <row r="266" spans="1:20" x14ac:dyDescent="0.45">
      <c r="A266" s="24">
        <v>262</v>
      </c>
      <c r="B266" s="26" t="s">
        <v>41</v>
      </c>
      <c r="C266" s="27" t="s">
        <v>43</v>
      </c>
      <c r="D266" s="26" t="s">
        <v>93</v>
      </c>
      <c r="E266" s="27" t="s">
        <v>94</v>
      </c>
      <c r="F266" s="26" t="s">
        <v>99</v>
      </c>
      <c r="G266" s="27" t="s">
        <v>102</v>
      </c>
      <c r="H266" s="27" t="s">
        <v>93</v>
      </c>
      <c r="I266" s="26" t="s">
        <v>93</v>
      </c>
      <c r="J266" s="26">
        <v>864649.20007400005</v>
      </c>
      <c r="K266" s="28">
        <f t="shared" si="33"/>
        <v>864.64920007400008</v>
      </c>
      <c r="L266" s="27">
        <v>72.105000000000004</v>
      </c>
      <c r="M266" s="26">
        <f t="shared" si="32"/>
        <v>14.421000000000001</v>
      </c>
      <c r="N266" s="27">
        <f t="shared" si="34"/>
        <v>2.5</v>
      </c>
      <c r="O266" s="26">
        <f t="shared" si="35"/>
        <v>-4.7684000000000006</v>
      </c>
      <c r="P266" s="27" t="s">
        <v>33</v>
      </c>
      <c r="Q266" s="26" t="str">
        <f t="shared" si="36"/>
        <v>No</v>
      </c>
      <c r="R266" s="27">
        <f t="shared" si="37"/>
        <v>16.67844022612384</v>
      </c>
      <c r="S266" s="26">
        <f t="shared" si="38"/>
        <v>1</v>
      </c>
      <c r="T266" s="27">
        <f t="shared" si="39"/>
        <v>142</v>
      </c>
    </row>
    <row r="267" spans="1:20" x14ac:dyDescent="0.45">
      <c r="A267" s="24">
        <v>263</v>
      </c>
      <c r="B267" s="26" t="s">
        <v>41</v>
      </c>
      <c r="C267" s="27" t="s">
        <v>43</v>
      </c>
      <c r="D267" s="26" t="s">
        <v>93</v>
      </c>
      <c r="E267" s="27" t="s">
        <v>94</v>
      </c>
      <c r="F267" s="26" t="s">
        <v>99</v>
      </c>
      <c r="G267" s="27" t="s">
        <v>103</v>
      </c>
      <c r="H267" s="27" t="s">
        <v>93</v>
      </c>
      <c r="I267" s="26" t="s">
        <v>93</v>
      </c>
      <c r="J267" s="26">
        <v>15591.207420999999</v>
      </c>
      <c r="K267" s="28">
        <f t="shared" si="33"/>
        <v>15.591207421</v>
      </c>
      <c r="L267" s="27">
        <v>2</v>
      </c>
      <c r="M267" s="26">
        <f t="shared" si="32"/>
        <v>0.4</v>
      </c>
      <c r="N267" s="27">
        <f t="shared" si="34"/>
        <v>2.5</v>
      </c>
      <c r="O267" s="26">
        <f t="shared" si="35"/>
        <v>0.84</v>
      </c>
      <c r="P267" s="27" t="s">
        <v>33</v>
      </c>
      <c r="Q267" s="26" t="str">
        <f t="shared" si="36"/>
        <v>No</v>
      </c>
      <c r="R267" s="27">
        <f t="shared" si="37"/>
        <v>25.655485761881074</v>
      </c>
      <c r="S267" s="26">
        <f t="shared" si="38"/>
        <v>1</v>
      </c>
      <c r="T267" s="27">
        <f t="shared" si="39"/>
        <v>127</v>
      </c>
    </row>
    <row r="268" spans="1:20" x14ac:dyDescent="0.45">
      <c r="A268" s="24">
        <v>264</v>
      </c>
      <c r="B268" s="26" t="s">
        <v>41</v>
      </c>
      <c r="C268" s="27" t="s">
        <v>84</v>
      </c>
      <c r="D268" s="26" t="s">
        <v>93</v>
      </c>
      <c r="E268" s="27" t="s">
        <v>94</v>
      </c>
      <c r="F268" s="26" t="s">
        <v>97</v>
      </c>
      <c r="G268" s="27" t="s">
        <v>101</v>
      </c>
      <c r="H268" s="27" t="s">
        <v>93</v>
      </c>
      <c r="I268" s="26" t="s">
        <v>93</v>
      </c>
      <c r="J268" s="26">
        <v>124.59514900000001</v>
      </c>
      <c r="K268" s="28">
        <f t="shared" si="33"/>
        <v>0.124595149</v>
      </c>
      <c r="L268" s="27">
        <v>0</v>
      </c>
      <c r="M268" s="26">
        <f t="shared" si="32"/>
        <v>0</v>
      </c>
      <c r="N268" s="27">
        <f t="shared" si="34"/>
        <v>2.5</v>
      </c>
      <c r="O268" s="26">
        <f t="shared" si="35"/>
        <v>1</v>
      </c>
      <c r="P268" s="27" t="s">
        <v>33</v>
      </c>
      <c r="Q268" s="26" t="str">
        <f t="shared" si="36"/>
        <v>No</v>
      </c>
      <c r="R268" s="27">
        <f t="shared" si="37"/>
        <v>0</v>
      </c>
      <c r="S268" s="26">
        <f t="shared" si="38"/>
        <v>1</v>
      </c>
      <c r="T268" s="27">
        <f t="shared" si="39"/>
        <v>151</v>
      </c>
    </row>
    <row r="269" spans="1:20" x14ac:dyDescent="0.45">
      <c r="A269" s="24">
        <v>265</v>
      </c>
      <c r="B269" s="26" t="s">
        <v>41</v>
      </c>
      <c r="C269" s="27" t="s">
        <v>84</v>
      </c>
      <c r="D269" s="26" t="s">
        <v>93</v>
      </c>
      <c r="E269" s="27" t="s">
        <v>94</v>
      </c>
      <c r="F269" s="26" t="s">
        <v>97</v>
      </c>
      <c r="G269" s="27" t="s">
        <v>102</v>
      </c>
      <c r="H269" s="27" t="s">
        <v>93</v>
      </c>
      <c r="I269" s="26" t="s">
        <v>93</v>
      </c>
      <c r="J269" s="26">
        <v>476.88658099999998</v>
      </c>
      <c r="K269" s="28">
        <f t="shared" si="33"/>
        <v>0.47688658099999998</v>
      </c>
      <c r="L269" s="27">
        <v>0</v>
      </c>
      <c r="M269" s="26">
        <f t="shared" si="32"/>
        <v>0</v>
      </c>
      <c r="N269" s="27">
        <f t="shared" si="34"/>
        <v>2.5</v>
      </c>
      <c r="O269" s="26">
        <f t="shared" si="35"/>
        <v>1</v>
      </c>
      <c r="P269" s="27" t="s">
        <v>33</v>
      </c>
      <c r="Q269" s="26" t="str">
        <f t="shared" si="36"/>
        <v>No</v>
      </c>
      <c r="R269" s="27">
        <f t="shared" si="37"/>
        <v>0</v>
      </c>
      <c r="S269" s="26">
        <f t="shared" si="38"/>
        <v>1</v>
      </c>
      <c r="T269" s="27">
        <f t="shared" si="39"/>
        <v>151</v>
      </c>
    </row>
    <row r="270" spans="1:20" x14ac:dyDescent="0.45">
      <c r="A270" s="24">
        <v>266</v>
      </c>
      <c r="B270" s="26" t="s">
        <v>41</v>
      </c>
      <c r="C270" s="27" t="s">
        <v>84</v>
      </c>
      <c r="D270" s="26" t="s">
        <v>93</v>
      </c>
      <c r="E270" s="27" t="s">
        <v>94</v>
      </c>
      <c r="F270" s="26" t="s">
        <v>98</v>
      </c>
      <c r="G270" s="27" t="s">
        <v>101</v>
      </c>
      <c r="H270" s="27" t="s">
        <v>93</v>
      </c>
      <c r="I270" s="26" t="s">
        <v>93</v>
      </c>
      <c r="J270" s="26">
        <v>1802.1778939999999</v>
      </c>
      <c r="K270" s="28">
        <f t="shared" si="33"/>
        <v>1.8021778939999999</v>
      </c>
      <c r="L270" s="27">
        <v>0</v>
      </c>
      <c r="M270" s="26">
        <f t="shared" si="32"/>
        <v>0</v>
      </c>
      <c r="N270" s="27">
        <f t="shared" si="34"/>
        <v>2.5</v>
      </c>
      <c r="O270" s="26">
        <f t="shared" si="35"/>
        <v>1</v>
      </c>
      <c r="P270" s="27" t="s">
        <v>33</v>
      </c>
      <c r="Q270" s="26" t="str">
        <f t="shared" si="36"/>
        <v>No</v>
      </c>
      <c r="R270" s="27">
        <f t="shared" si="37"/>
        <v>0</v>
      </c>
      <c r="S270" s="26">
        <f t="shared" si="38"/>
        <v>1</v>
      </c>
      <c r="T270" s="27">
        <f t="shared" si="39"/>
        <v>151</v>
      </c>
    </row>
    <row r="271" spans="1:20" x14ac:dyDescent="0.45">
      <c r="A271" s="24">
        <v>267</v>
      </c>
      <c r="B271" s="26" t="s">
        <v>41</v>
      </c>
      <c r="C271" s="27" t="s">
        <v>84</v>
      </c>
      <c r="D271" s="26" t="s">
        <v>93</v>
      </c>
      <c r="E271" s="27" t="s">
        <v>94</v>
      </c>
      <c r="F271" s="26" t="s">
        <v>98</v>
      </c>
      <c r="G271" s="27" t="s">
        <v>102</v>
      </c>
      <c r="H271" s="27" t="s">
        <v>93</v>
      </c>
      <c r="I271" s="26" t="s">
        <v>93</v>
      </c>
      <c r="J271" s="26">
        <v>9849.076543000001</v>
      </c>
      <c r="K271" s="28">
        <f t="shared" si="33"/>
        <v>9.8490765430000007</v>
      </c>
      <c r="L271" s="27">
        <v>0</v>
      </c>
      <c r="M271" s="26">
        <f t="shared" si="32"/>
        <v>0</v>
      </c>
      <c r="N271" s="27">
        <f t="shared" si="34"/>
        <v>2.5</v>
      </c>
      <c r="O271" s="26">
        <f t="shared" si="35"/>
        <v>1</v>
      </c>
      <c r="P271" s="27" t="s">
        <v>33</v>
      </c>
      <c r="Q271" s="26" t="str">
        <f t="shared" si="36"/>
        <v>No</v>
      </c>
      <c r="R271" s="27">
        <f t="shared" si="37"/>
        <v>0</v>
      </c>
      <c r="S271" s="26">
        <f t="shared" si="38"/>
        <v>1</v>
      </c>
      <c r="T271" s="27">
        <f t="shared" si="39"/>
        <v>151</v>
      </c>
    </row>
    <row r="272" spans="1:20" x14ac:dyDescent="0.45">
      <c r="A272" s="24">
        <v>268</v>
      </c>
      <c r="B272" s="26" t="s">
        <v>41</v>
      </c>
      <c r="C272" s="27" t="s">
        <v>84</v>
      </c>
      <c r="D272" s="26" t="s">
        <v>93</v>
      </c>
      <c r="E272" s="27" t="s">
        <v>94</v>
      </c>
      <c r="F272" s="26" t="s">
        <v>100</v>
      </c>
      <c r="G272" s="27" t="s">
        <v>101</v>
      </c>
      <c r="H272" s="27" t="s">
        <v>93</v>
      </c>
      <c r="I272" s="26" t="s">
        <v>93</v>
      </c>
      <c r="J272" s="26">
        <v>3122.0430820000001</v>
      </c>
      <c r="K272" s="28">
        <f t="shared" si="33"/>
        <v>3.1220430820000002</v>
      </c>
      <c r="L272" s="27">
        <v>0</v>
      </c>
      <c r="M272" s="26">
        <f t="shared" si="32"/>
        <v>0</v>
      </c>
      <c r="N272" s="27">
        <f t="shared" si="34"/>
        <v>2.5</v>
      </c>
      <c r="O272" s="26">
        <f t="shared" si="35"/>
        <v>1</v>
      </c>
      <c r="P272" s="27" t="s">
        <v>33</v>
      </c>
      <c r="Q272" s="26" t="str">
        <f t="shared" si="36"/>
        <v>No</v>
      </c>
      <c r="R272" s="27">
        <f t="shared" si="37"/>
        <v>0</v>
      </c>
      <c r="S272" s="26">
        <f t="shared" si="38"/>
        <v>1</v>
      </c>
      <c r="T272" s="27">
        <f t="shared" si="39"/>
        <v>151</v>
      </c>
    </row>
    <row r="273" spans="1:20" x14ac:dyDescent="0.45">
      <c r="A273" s="24">
        <v>269</v>
      </c>
      <c r="B273" s="26" t="s">
        <v>41</v>
      </c>
      <c r="C273" s="27" t="s">
        <v>84</v>
      </c>
      <c r="D273" s="26" t="s">
        <v>93</v>
      </c>
      <c r="E273" s="27" t="s">
        <v>94</v>
      </c>
      <c r="F273" s="26" t="s">
        <v>100</v>
      </c>
      <c r="G273" s="27" t="s">
        <v>102</v>
      </c>
      <c r="H273" s="27" t="s">
        <v>93</v>
      </c>
      <c r="I273" s="26" t="s">
        <v>93</v>
      </c>
      <c r="J273" s="26">
        <v>14101.544175000001</v>
      </c>
      <c r="K273" s="28">
        <f t="shared" si="33"/>
        <v>14.101544175000001</v>
      </c>
      <c r="L273" s="27">
        <v>1</v>
      </c>
      <c r="M273" s="26">
        <f t="shared" si="32"/>
        <v>0.2</v>
      </c>
      <c r="N273" s="27">
        <f t="shared" si="34"/>
        <v>2.5</v>
      </c>
      <c r="O273" s="26">
        <f t="shared" si="35"/>
        <v>0.92</v>
      </c>
      <c r="P273" s="27" t="s">
        <v>33</v>
      </c>
      <c r="Q273" s="26" t="str">
        <f t="shared" si="36"/>
        <v>No</v>
      </c>
      <c r="R273" s="27">
        <f t="shared" si="37"/>
        <v>14.182843915389855</v>
      </c>
      <c r="S273" s="26">
        <f t="shared" si="38"/>
        <v>1</v>
      </c>
      <c r="T273" s="27">
        <f t="shared" si="39"/>
        <v>145</v>
      </c>
    </row>
    <row r="274" spans="1:20" x14ac:dyDescent="0.45">
      <c r="A274" s="24">
        <v>270</v>
      </c>
      <c r="B274" s="26" t="s">
        <v>41</v>
      </c>
      <c r="C274" s="27" t="s">
        <v>84</v>
      </c>
      <c r="D274" s="26" t="s">
        <v>93</v>
      </c>
      <c r="E274" s="27" t="s">
        <v>94</v>
      </c>
      <c r="F274" s="26" t="s">
        <v>100</v>
      </c>
      <c r="G274" s="27" t="s">
        <v>103</v>
      </c>
      <c r="H274" s="27" t="s">
        <v>93</v>
      </c>
      <c r="I274" s="26" t="s">
        <v>93</v>
      </c>
      <c r="J274" s="26">
        <v>39.643321</v>
      </c>
      <c r="K274" s="28">
        <f t="shared" si="33"/>
        <v>3.9643321000000002E-2</v>
      </c>
      <c r="L274" s="27">
        <v>0</v>
      </c>
      <c r="M274" s="26">
        <f t="shared" si="32"/>
        <v>0</v>
      </c>
      <c r="N274" s="27">
        <f t="shared" si="34"/>
        <v>2.5</v>
      </c>
      <c r="O274" s="26">
        <f t="shared" si="35"/>
        <v>1</v>
      </c>
      <c r="P274" s="27" t="s">
        <v>33</v>
      </c>
      <c r="Q274" s="26" t="str">
        <f t="shared" si="36"/>
        <v>No</v>
      </c>
      <c r="R274" s="27">
        <f t="shared" si="37"/>
        <v>0</v>
      </c>
      <c r="S274" s="26">
        <f t="shared" si="38"/>
        <v>1</v>
      </c>
      <c r="T274" s="27">
        <f t="shared" si="39"/>
        <v>151</v>
      </c>
    </row>
    <row r="275" spans="1:20" x14ac:dyDescent="0.45">
      <c r="A275" s="24">
        <v>271</v>
      </c>
      <c r="B275" s="26" t="s">
        <v>41</v>
      </c>
      <c r="C275" s="27" t="s">
        <v>84</v>
      </c>
      <c r="D275" s="26" t="s">
        <v>93</v>
      </c>
      <c r="E275" s="27" t="s">
        <v>94</v>
      </c>
      <c r="F275" s="26" t="s">
        <v>99</v>
      </c>
      <c r="G275" s="27" t="s">
        <v>101</v>
      </c>
      <c r="H275" s="27" t="s">
        <v>93</v>
      </c>
      <c r="I275" s="26" t="s">
        <v>93</v>
      </c>
      <c r="J275" s="26">
        <v>8060.0772870000001</v>
      </c>
      <c r="K275" s="28">
        <f t="shared" si="33"/>
        <v>8.0600772870000004</v>
      </c>
      <c r="L275" s="27">
        <v>1.2210000000000001</v>
      </c>
      <c r="M275" s="26">
        <f t="shared" si="32"/>
        <v>0.24420000000000003</v>
      </c>
      <c r="N275" s="27">
        <f t="shared" si="34"/>
        <v>2.5</v>
      </c>
      <c r="O275" s="26">
        <f t="shared" si="35"/>
        <v>0.90232000000000001</v>
      </c>
      <c r="P275" s="27" t="s">
        <v>33</v>
      </c>
      <c r="Q275" s="26" t="str">
        <f t="shared" si="36"/>
        <v>No</v>
      </c>
      <c r="R275" s="27">
        <f t="shared" si="37"/>
        <v>30.29747622815816</v>
      </c>
      <c r="S275" s="26">
        <f t="shared" si="38"/>
        <v>1</v>
      </c>
      <c r="T275" s="27">
        <f t="shared" si="39"/>
        <v>124</v>
      </c>
    </row>
    <row r="276" spans="1:20" x14ac:dyDescent="0.45">
      <c r="A276" s="24">
        <v>272</v>
      </c>
      <c r="B276" s="26" t="s">
        <v>41</v>
      </c>
      <c r="C276" s="27" t="s">
        <v>84</v>
      </c>
      <c r="D276" s="26" t="s">
        <v>93</v>
      </c>
      <c r="E276" s="27" t="s">
        <v>94</v>
      </c>
      <c r="F276" s="26" t="s">
        <v>99</v>
      </c>
      <c r="G276" s="27" t="s">
        <v>102</v>
      </c>
      <c r="H276" s="27" t="s">
        <v>93</v>
      </c>
      <c r="I276" s="26" t="s">
        <v>93</v>
      </c>
      <c r="J276" s="26">
        <v>42727.692591999999</v>
      </c>
      <c r="K276" s="28">
        <f t="shared" si="33"/>
        <v>42.727692591999997</v>
      </c>
      <c r="L276" s="27">
        <v>1</v>
      </c>
      <c r="M276" s="26">
        <f t="shared" si="32"/>
        <v>0.2</v>
      </c>
      <c r="N276" s="27">
        <f t="shared" si="34"/>
        <v>2.5</v>
      </c>
      <c r="O276" s="26">
        <f t="shared" si="35"/>
        <v>0.92</v>
      </c>
      <c r="P276" s="27" t="s">
        <v>33</v>
      </c>
      <c r="Q276" s="26" t="str">
        <f t="shared" si="36"/>
        <v>No</v>
      </c>
      <c r="R276" s="27">
        <f t="shared" si="37"/>
        <v>4.6808050673311214</v>
      </c>
      <c r="S276" s="26">
        <f t="shared" si="38"/>
        <v>1</v>
      </c>
      <c r="T276" s="27">
        <f t="shared" si="39"/>
        <v>150</v>
      </c>
    </row>
    <row r="277" spans="1:20" x14ac:dyDescent="0.45">
      <c r="A277" s="24">
        <v>273</v>
      </c>
      <c r="B277" s="26" t="s">
        <v>41</v>
      </c>
      <c r="C277" s="27" t="s">
        <v>84</v>
      </c>
      <c r="D277" s="26" t="s">
        <v>93</v>
      </c>
      <c r="E277" s="27" t="s">
        <v>94</v>
      </c>
      <c r="F277" s="26" t="s">
        <v>99</v>
      </c>
      <c r="G277" s="27" t="s">
        <v>103</v>
      </c>
      <c r="H277" s="27" t="s">
        <v>93</v>
      </c>
      <c r="I277" s="26" t="s">
        <v>93</v>
      </c>
      <c r="J277" s="26">
        <v>367.419601</v>
      </c>
      <c r="K277" s="28">
        <f t="shared" si="33"/>
        <v>0.36741960099999998</v>
      </c>
      <c r="L277" s="27">
        <v>0</v>
      </c>
      <c r="M277" s="26">
        <f t="shared" si="32"/>
        <v>0</v>
      </c>
      <c r="N277" s="27">
        <f t="shared" si="34"/>
        <v>2.5</v>
      </c>
      <c r="O277" s="26">
        <f t="shared" si="35"/>
        <v>1</v>
      </c>
      <c r="P277" s="27" t="s">
        <v>33</v>
      </c>
      <c r="Q277" s="26" t="str">
        <f t="shared" si="36"/>
        <v>No</v>
      </c>
      <c r="R277" s="27">
        <f t="shared" si="37"/>
        <v>0</v>
      </c>
      <c r="S277" s="26">
        <f t="shared" si="38"/>
        <v>1</v>
      </c>
      <c r="T277" s="27">
        <f t="shared" si="39"/>
        <v>151</v>
      </c>
    </row>
    <row r="278" spans="1:20" x14ac:dyDescent="0.45">
      <c r="A278" s="24">
        <v>274</v>
      </c>
      <c r="B278" s="26" t="s">
        <v>44</v>
      </c>
      <c r="C278" s="27" t="s">
        <v>46</v>
      </c>
      <c r="D278" s="26" t="s">
        <v>93</v>
      </c>
      <c r="E278" s="27" t="s">
        <v>94</v>
      </c>
      <c r="F278" s="26" t="s">
        <v>98</v>
      </c>
      <c r="G278" s="27" t="s">
        <v>102</v>
      </c>
      <c r="H278" s="27" t="s">
        <v>93</v>
      </c>
      <c r="I278" s="26" t="s">
        <v>93</v>
      </c>
      <c r="J278" s="26">
        <v>13.073057</v>
      </c>
      <c r="K278" s="28">
        <f t="shared" si="33"/>
        <v>1.3073057000000001E-2</v>
      </c>
      <c r="L278" s="27">
        <v>0</v>
      </c>
      <c r="M278" s="26">
        <f t="shared" si="32"/>
        <v>0</v>
      </c>
      <c r="N278" s="27">
        <f t="shared" si="34"/>
        <v>2.5</v>
      </c>
      <c r="O278" s="26">
        <f t="shared" si="35"/>
        <v>1</v>
      </c>
      <c r="P278" s="27" t="s">
        <v>33</v>
      </c>
      <c r="Q278" s="26" t="str">
        <f t="shared" si="36"/>
        <v>No</v>
      </c>
      <c r="R278" s="27">
        <f t="shared" si="37"/>
        <v>0</v>
      </c>
      <c r="S278" s="26">
        <f t="shared" si="38"/>
        <v>1</v>
      </c>
      <c r="T278" s="27">
        <f t="shared" si="39"/>
        <v>151</v>
      </c>
    </row>
    <row r="279" spans="1:20" x14ac:dyDescent="0.45">
      <c r="A279" s="24">
        <v>275</v>
      </c>
      <c r="B279" s="26" t="s">
        <v>44</v>
      </c>
      <c r="C279" s="27" t="s">
        <v>46</v>
      </c>
      <c r="D279" s="26" t="s">
        <v>93</v>
      </c>
      <c r="E279" s="27" t="s">
        <v>94</v>
      </c>
      <c r="F279" s="26" t="s">
        <v>100</v>
      </c>
      <c r="G279" s="27" t="s">
        <v>103</v>
      </c>
      <c r="H279" s="27" t="s">
        <v>93</v>
      </c>
      <c r="I279" s="26" t="s">
        <v>93</v>
      </c>
      <c r="J279" s="26">
        <v>154.898045</v>
      </c>
      <c r="K279" s="28">
        <f t="shared" si="33"/>
        <v>0.15489804499999998</v>
      </c>
      <c r="L279" s="27">
        <v>0</v>
      </c>
      <c r="M279" s="26">
        <f t="shared" si="32"/>
        <v>0</v>
      </c>
      <c r="N279" s="27">
        <f t="shared" si="34"/>
        <v>2.5</v>
      </c>
      <c r="O279" s="26">
        <f t="shared" si="35"/>
        <v>1</v>
      </c>
      <c r="P279" s="27" t="s">
        <v>33</v>
      </c>
      <c r="Q279" s="26" t="str">
        <f t="shared" si="36"/>
        <v>No</v>
      </c>
      <c r="R279" s="27">
        <f t="shared" si="37"/>
        <v>0</v>
      </c>
      <c r="S279" s="26">
        <f t="shared" si="38"/>
        <v>1</v>
      </c>
      <c r="T279" s="27">
        <f t="shared" si="39"/>
        <v>151</v>
      </c>
    </row>
    <row r="280" spans="1:20" x14ac:dyDescent="0.45">
      <c r="A280" s="24">
        <v>276</v>
      </c>
      <c r="B280" s="26" t="s">
        <v>44</v>
      </c>
      <c r="C280" s="27" t="s">
        <v>46</v>
      </c>
      <c r="D280" s="26" t="s">
        <v>93</v>
      </c>
      <c r="E280" s="27" t="s">
        <v>94</v>
      </c>
      <c r="F280" s="26" t="s">
        <v>99</v>
      </c>
      <c r="G280" s="27" t="s">
        <v>102</v>
      </c>
      <c r="H280" s="27" t="s">
        <v>93</v>
      </c>
      <c r="I280" s="26" t="s">
        <v>93</v>
      </c>
      <c r="J280" s="26">
        <v>9.4199330000000003</v>
      </c>
      <c r="K280" s="28">
        <f t="shared" si="33"/>
        <v>9.4199330000000001E-3</v>
      </c>
      <c r="L280" s="27">
        <v>1</v>
      </c>
      <c r="M280" s="26">
        <f t="shared" si="32"/>
        <v>0.2</v>
      </c>
      <c r="N280" s="27">
        <f t="shared" si="34"/>
        <v>2.5</v>
      </c>
      <c r="O280" s="26">
        <f t="shared" si="35"/>
        <v>0.92</v>
      </c>
      <c r="P280" s="27" t="s">
        <v>33</v>
      </c>
      <c r="Q280" s="26" t="str">
        <f t="shared" si="36"/>
        <v>No</v>
      </c>
      <c r="R280" s="27">
        <f t="shared" si="37"/>
        <v>21231.573515437958</v>
      </c>
      <c r="S280" s="26">
        <f t="shared" si="38"/>
        <v>5</v>
      </c>
      <c r="T280" s="27">
        <f t="shared" si="39"/>
        <v>3</v>
      </c>
    </row>
    <row r="281" spans="1:20" x14ac:dyDescent="0.45">
      <c r="A281" s="24">
        <v>277</v>
      </c>
      <c r="B281" s="26" t="s">
        <v>44</v>
      </c>
      <c r="C281" s="27" t="s">
        <v>48</v>
      </c>
      <c r="D281" s="26" t="s">
        <v>93</v>
      </c>
      <c r="E281" s="27" t="s">
        <v>94</v>
      </c>
      <c r="F281" s="26" t="s">
        <v>98</v>
      </c>
      <c r="G281" s="27" t="s">
        <v>102</v>
      </c>
      <c r="H281" s="27" t="s">
        <v>93</v>
      </c>
      <c r="I281" s="26" t="s">
        <v>93</v>
      </c>
      <c r="J281" s="26">
        <v>4.264805</v>
      </c>
      <c r="K281" s="28">
        <f t="shared" si="33"/>
        <v>4.264805E-3</v>
      </c>
      <c r="L281" s="27">
        <v>1</v>
      </c>
      <c r="M281" s="26">
        <f t="shared" si="32"/>
        <v>0.2</v>
      </c>
      <c r="N281" s="27">
        <f t="shared" si="34"/>
        <v>2.5</v>
      </c>
      <c r="O281" s="26">
        <f t="shared" si="35"/>
        <v>0.92</v>
      </c>
      <c r="P281" s="27" t="s">
        <v>33</v>
      </c>
      <c r="Q281" s="26" t="str">
        <f t="shared" si="36"/>
        <v>No</v>
      </c>
      <c r="R281" s="27">
        <f t="shared" si="37"/>
        <v>46895.461808922104</v>
      </c>
      <c r="S281" s="26">
        <f t="shared" si="38"/>
        <v>5</v>
      </c>
      <c r="T281" s="27">
        <f t="shared" si="39"/>
        <v>1</v>
      </c>
    </row>
    <row r="282" spans="1:20" x14ac:dyDescent="0.45">
      <c r="A282" s="24">
        <v>278</v>
      </c>
      <c r="B282" s="26" t="s">
        <v>44</v>
      </c>
      <c r="C282" s="27" t="s">
        <v>48</v>
      </c>
      <c r="D282" s="26" t="s">
        <v>93</v>
      </c>
      <c r="E282" s="27" t="s">
        <v>94</v>
      </c>
      <c r="F282" s="26" t="s">
        <v>99</v>
      </c>
      <c r="G282" s="27" t="s">
        <v>102</v>
      </c>
      <c r="H282" s="27" t="s">
        <v>93</v>
      </c>
      <c r="I282" s="26" t="s">
        <v>93</v>
      </c>
      <c r="J282" s="26">
        <v>29.121259999999999</v>
      </c>
      <c r="K282" s="28">
        <f t="shared" si="33"/>
        <v>2.912126E-2</v>
      </c>
      <c r="L282" s="27">
        <v>0</v>
      </c>
      <c r="M282" s="26">
        <f t="shared" si="32"/>
        <v>0</v>
      </c>
      <c r="N282" s="27">
        <f t="shared" si="34"/>
        <v>2.5</v>
      </c>
      <c r="O282" s="26">
        <f t="shared" si="35"/>
        <v>1</v>
      </c>
      <c r="P282" s="27" t="s">
        <v>33</v>
      </c>
      <c r="Q282" s="26" t="str">
        <f t="shared" si="36"/>
        <v>No</v>
      </c>
      <c r="R282" s="27">
        <f t="shared" si="37"/>
        <v>0</v>
      </c>
      <c r="S282" s="26">
        <f t="shared" si="38"/>
        <v>1</v>
      </c>
      <c r="T282" s="27">
        <f t="shared" si="39"/>
        <v>151</v>
      </c>
    </row>
    <row r="283" spans="1:20" x14ac:dyDescent="0.45">
      <c r="A283" s="24">
        <v>279</v>
      </c>
      <c r="B283" s="26" t="s">
        <v>44</v>
      </c>
      <c r="C283" s="27" t="s">
        <v>27</v>
      </c>
      <c r="D283" s="26" t="s">
        <v>93</v>
      </c>
      <c r="E283" s="27" t="s">
        <v>94</v>
      </c>
      <c r="F283" s="26" t="s">
        <v>100</v>
      </c>
      <c r="G283" s="27" t="s">
        <v>102</v>
      </c>
      <c r="H283" s="27" t="s">
        <v>93</v>
      </c>
      <c r="I283" s="26" t="s">
        <v>93</v>
      </c>
      <c r="J283" s="26">
        <v>1018.225579</v>
      </c>
      <c r="K283" s="28">
        <f t="shared" si="33"/>
        <v>1.0182255790000001</v>
      </c>
      <c r="L283" s="27">
        <v>1</v>
      </c>
      <c r="M283" s="26">
        <f t="shared" si="32"/>
        <v>0.2</v>
      </c>
      <c r="N283" s="27">
        <f t="shared" si="34"/>
        <v>2.5</v>
      </c>
      <c r="O283" s="26">
        <f t="shared" si="35"/>
        <v>0.92</v>
      </c>
      <c r="P283" s="27" t="s">
        <v>33</v>
      </c>
      <c r="Q283" s="26" t="str">
        <f t="shared" si="36"/>
        <v>No</v>
      </c>
      <c r="R283" s="27">
        <f t="shared" si="37"/>
        <v>196.42012941417178</v>
      </c>
      <c r="S283" s="26">
        <f t="shared" si="38"/>
        <v>2</v>
      </c>
      <c r="T283" s="27">
        <f t="shared" si="39"/>
        <v>56</v>
      </c>
    </row>
    <row r="284" spans="1:20" x14ac:dyDescent="0.45">
      <c r="A284" s="24">
        <v>280</v>
      </c>
      <c r="B284" s="26" t="s">
        <v>44</v>
      </c>
      <c r="C284" s="27" t="s">
        <v>27</v>
      </c>
      <c r="D284" s="26" t="s">
        <v>93</v>
      </c>
      <c r="E284" s="27" t="s">
        <v>94</v>
      </c>
      <c r="F284" s="26" t="s">
        <v>99</v>
      </c>
      <c r="G284" s="27" t="s">
        <v>102</v>
      </c>
      <c r="H284" s="27" t="s">
        <v>93</v>
      </c>
      <c r="I284" s="26" t="s">
        <v>93</v>
      </c>
      <c r="J284" s="26">
        <v>496.29994900000003</v>
      </c>
      <c r="K284" s="28">
        <f t="shared" si="33"/>
        <v>0.49629994900000002</v>
      </c>
      <c r="L284" s="27">
        <v>0</v>
      </c>
      <c r="M284" s="26">
        <f t="shared" si="32"/>
        <v>0</v>
      </c>
      <c r="N284" s="27">
        <f t="shared" si="34"/>
        <v>2.5</v>
      </c>
      <c r="O284" s="26">
        <f t="shared" si="35"/>
        <v>1</v>
      </c>
      <c r="P284" s="27" t="s">
        <v>33</v>
      </c>
      <c r="Q284" s="26" t="str">
        <f t="shared" si="36"/>
        <v>No</v>
      </c>
      <c r="R284" s="27">
        <f t="shared" si="37"/>
        <v>0</v>
      </c>
      <c r="S284" s="26">
        <f t="shared" si="38"/>
        <v>1</v>
      </c>
      <c r="T284" s="27">
        <f t="shared" si="39"/>
        <v>151</v>
      </c>
    </row>
    <row r="285" spans="1:20" x14ac:dyDescent="0.45">
      <c r="A285" s="24">
        <v>281</v>
      </c>
      <c r="B285" s="26" t="s">
        <v>44</v>
      </c>
      <c r="C285" s="27" t="s">
        <v>39</v>
      </c>
      <c r="D285" s="26" t="s">
        <v>93</v>
      </c>
      <c r="E285" s="27" t="s">
        <v>94</v>
      </c>
      <c r="F285" s="26" t="s">
        <v>97</v>
      </c>
      <c r="G285" s="27" t="s">
        <v>101</v>
      </c>
      <c r="H285" s="27" t="s">
        <v>93</v>
      </c>
      <c r="I285" s="26" t="s">
        <v>93</v>
      </c>
      <c r="J285" s="26">
        <v>501.18903799999998</v>
      </c>
      <c r="K285" s="28">
        <f t="shared" si="33"/>
        <v>0.50118903800000003</v>
      </c>
      <c r="L285" s="27">
        <v>0</v>
      </c>
      <c r="M285" s="26">
        <f t="shared" si="32"/>
        <v>0</v>
      </c>
      <c r="N285" s="27">
        <f t="shared" si="34"/>
        <v>2.5</v>
      </c>
      <c r="O285" s="26">
        <f t="shared" si="35"/>
        <v>1</v>
      </c>
      <c r="P285" s="27" t="s">
        <v>33</v>
      </c>
      <c r="Q285" s="26" t="str">
        <f t="shared" si="36"/>
        <v>No</v>
      </c>
      <c r="R285" s="27">
        <f t="shared" si="37"/>
        <v>0</v>
      </c>
      <c r="S285" s="26">
        <f t="shared" si="38"/>
        <v>1</v>
      </c>
      <c r="T285" s="27">
        <f t="shared" si="39"/>
        <v>151</v>
      </c>
    </row>
    <row r="286" spans="1:20" x14ac:dyDescent="0.45">
      <c r="A286" s="24">
        <v>282</v>
      </c>
      <c r="B286" s="26" t="s">
        <v>44</v>
      </c>
      <c r="C286" s="27" t="s">
        <v>39</v>
      </c>
      <c r="D286" s="26" t="s">
        <v>93</v>
      </c>
      <c r="E286" s="27" t="s">
        <v>94</v>
      </c>
      <c r="F286" s="26" t="s">
        <v>97</v>
      </c>
      <c r="G286" s="27" t="s">
        <v>102</v>
      </c>
      <c r="H286" s="27" t="s">
        <v>93</v>
      </c>
      <c r="I286" s="26" t="s">
        <v>93</v>
      </c>
      <c r="J286" s="26">
        <v>10010.011779</v>
      </c>
      <c r="K286" s="28">
        <f t="shared" si="33"/>
        <v>10.010011779000001</v>
      </c>
      <c r="L286" s="27">
        <v>5.2210000000000001</v>
      </c>
      <c r="M286" s="26">
        <f t="shared" si="32"/>
        <v>1.0442</v>
      </c>
      <c r="N286" s="27">
        <f t="shared" si="34"/>
        <v>2.5</v>
      </c>
      <c r="O286" s="26">
        <f t="shared" si="35"/>
        <v>0.58231999999999995</v>
      </c>
      <c r="P286" s="27" t="s">
        <v>33</v>
      </c>
      <c r="Q286" s="26" t="str">
        <f t="shared" si="36"/>
        <v>No</v>
      </c>
      <c r="R286" s="27">
        <f t="shared" si="37"/>
        <v>104.31556156513489</v>
      </c>
      <c r="S286" s="26">
        <f t="shared" si="38"/>
        <v>1</v>
      </c>
      <c r="T286" s="27">
        <f t="shared" si="39"/>
        <v>83</v>
      </c>
    </row>
    <row r="287" spans="1:20" x14ac:dyDescent="0.45">
      <c r="A287" s="24">
        <v>283</v>
      </c>
      <c r="B287" s="26" t="s">
        <v>44</v>
      </c>
      <c r="C287" s="27" t="s">
        <v>39</v>
      </c>
      <c r="D287" s="26" t="s">
        <v>93</v>
      </c>
      <c r="E287" s="27" t="s">
        <v>94</v>
      </c>
      <c r="F287" s="26" t="s">
        <v>98</v>
      </c>
      <c r="G287" s="27" t="s">
        <v>101</v>
      </c>
      <c r="H287" s="27" t="s">
        <v>93</v>
      </c>
      <c r="I287" s="26" t="s">
        <v>93</v>
      </c>
      <c r="J287" s="26">
        <v>9093.4833139999992</v>
      </c>
      <c r="K287" s="28">
        <f t="shared" si="33"/>
        <v>9.0934833139999984</v>
      </c>
      <c r="L287" s="27">
        <v>6</v>
      </c>
      <c r="M287" s="26">
        <f t="shared" si="32"/>
        <v>1.2</v>
      </c>
      <c r="N287" s="27">
        <f t="shared" si="34"/>
        <v>2.5</v>
      </c>
      <c r="O287" s="26">
        <f t="shared" si="35"/>
        <v>0.52</v>
      </c>
      <c r="P287" s="27" t="s">
        <v>33</v>
      </c>
      <c r="Q287" s="26" t="str">
        <f t="shared" si="36"/>
        <v>No</v>
      </c>
      <c r="R287" s="27">
        <f t="shared" si="37"/>
        <v>131.96263286176853</v>
      </c>
      <c r="S287" s="26">
        <f t="shared" si="38"/>
        <v>2</v>
      </c>
      <c r="T287" s="27">
        <f t="shared" si="39"/>
        <v>74</v>
      </c>
    </row>
    <row r="288" spans="1:20" x14ac:dyDescent="0.45">
      <c r="A288" s="24">
        <v>284</v>
      </c>
      <c r="B288" s="26" t="s">
        <v>44</v>
      </c>
      <c r="C288" s="27" t="s">
        <v>39</v>
      </c>
      <c r="D288" s="26" t="s">
        <v>93</v>
      </c>
      <c r="E288" s="27" t="s">
        <v>94</v>
      </c>
      <c r="F288" s="26" t="s">
        <v>98</v>
      </c>
      <c r="G288" s="27" t="s">
        <v>102</v>
      </c>
      <c r="H288" s="27" t="s">
        <v>93</v>
      </c>
      <c r="I288" s="26" t="s">
        <v>93</v>
      </c>
      <c r="J288" s="26">
        <v>76023.039869999993</v>
      </c>
      <c r="K288" s="28">
        <f t="shared" si="33"/>
        <v>76.023039869999991</v>
      </c>
      <c r="L288" s="27">
        <v>68</v>
      </c>
      <c r="M288" s="26">
        <f t="shared" si="32"/>
        <v>13.6</v>
      </c>
      <c r="N288" s="27">
        <f t="shared" si="34"/>
        <v>2.5</v>
      </c>
      <c r="O288" s="26">
        <f t="shared" si="35"/>
        <v>-4.4399999999999995</v>
      </c>
      <c r="P288" s="27" t="s">
        <v>33</v>
      </c>
      <c r="Q288" s="26" t="str">
        <f t="shared" si="36"/>
        <v>No</v>
      </c>
      <c r="R288" s="27">
        <f t="shared" si="37"/>
        <v>178.89313586060371</v>
      </c>
      <c r="S288" s="26">
        <f t="shared" si="38"/>
        <v>2</v>
      </c>
      <c r="T288" s="27">
        <f t="shared" si="39"/>
        <v>62</v>
      </c>
    </row>
    <row r="289" spans="1:20" x14ac:dyDescent="0.45">
      <c r="A289" s="24">
        <v>285</v>
      </c>
      <c r="B289" s="26" t="s">
        <v>44</v>
      </c>
      <c r="C289" s="27" t="s">
        <v>39</v>
      </c>
      <c r="D289" s="26" t="s">
        <v>93</v>
      </c>
      <c r="E289" s="27" t="s">
        <v>94</v>
      </c>
      <c r="F289" s="26" t="s">
        <v>98</v>
      </c>
      <c r="G289" s="27" t="s">
        <v>103</v>
      </c>
      <c r="H289" s="27" t="s">
        <v>93</v>
      </c>
      <c r="I289" s="26" t="s">
        <v>93</v>
      </c>
      <c r="J289" s="26">
        <v>4193.570334</v>
      </c>
      <c r="K289" s="28">
        <f t="shared" si="33"/>
        <v>4.1935703340000003</v>
      </c>
      <c r="L289" s="27">
        <v>2</v>
      </c>
      <c r="M289" s="26">
        <f t="shared" si="32"/>
        <v>0.4</v>
      </c>
      <c r="N289" s="27">
        <f t="shared" si="34"/>
        <v>2.5</v>
      </c>
      <c r="O289" s="26">
        <f t="shared" si="35"/>
        <v>0.84</v>
      </c>
      <c r="P289" s="27" t="s">
        <v>33</v>
      </c>
      <c r="Q289" s="26" t="str">
        <f t="shared" si="36"/>
        <v>No</v>
      </c>
      <c r="R289" s="27">
        <f t="shared" si="37"/>
        <v>95.384116192577011</v>
      </c>
      <c r="S289" s="26">
        <f t="shared" si="38"/>
        <v>1</v>
      </c>
      <c r="T289" s="27">
        <f t="shared" si="39"/>
        <v>87</v>
      </c>
    </row>
    <row r="290" spans="1:20" x14ac:dyDescent="0.45">
      <c r="A290" s="24">
        <v>286</v>
      </c>
      <c r="B290" s="26" t="s">
        <v>44</v>
      </c>
      <c r="C290" s="27" t="s">
        <v>39</v>
      </c>
      <c r="D290" s="26" t="s">
        <v>93</v>
      </c>
      <c r="E290" s="27" t="s">
        <v>94</v>
      </c>
      <c r="F290" s="26" t="s">
        <v>100</v>
      </c>
      <c r="G290" s="27" t="s">
        <v>101</v>
      </c>
      <c r="H290" s="27" t="s">
        <v>93</v>
      </c>
      <c r="I290" s="26" t="s">
        <v>93</v>
      </c>
      <c r="J290" s="26">
        <v>32185.428405999999</v>
      </c>
      <c r="K290" s="28">
        <f t="shared" si="33"/>
        <v>32.185428406</v>
      </c>
      <c r="L290" s="27">
        <v>37.640999999999998</v>
      </c>
      <c r="M290" s="26">
        <f t="shared" si="32"/>
        <v>7.5282</v>
      </c>
      <c r="N290" s="27">
        <f t="shared" si="34"/>
        <v>2.5</v>
      </c>
      <c r="O290" s="26">
        <f t="shared" si="35"/>
        <v>-2.0112800000000002</v>
      </c>
      <c r="P290" s="27" t="s">
        <v>33</v>
      </c>
      <c r="Q290" s="26" t="str">
        <f t="shared" si="36"/>
        <v>No</v>
      </c>
      <c r="R290" s="27">
        <f t="shared" si="37"/>
        <v>233.90087915053493</v>
      </c>
      <c r="S290" s="26">
        <f t="shared" si="38"/>
        <v>2</v>
      </c>
      <c r="T290" s="27">
        <f t="shared" si="39"/>
        <v>45</v>
      </c>
    </row>
    <row r="291" spans="1:20" x14ac:dyDescent="0.45">
      <c r="A291" s="24">
        <v>287</v>
      </c>
      <c r="B291" s="26" t="s">
        <v>44</v>
      </c>
      <c r="C291" s="27" t="s">
        <v>39</v>
      </c>
      <c r="D291" s="26" t="s">
        <v>93</v>
      </c>
      <c r="E291" s="27" t="s">
        <v>94</v>
      </c>
      <c r="F291" s="26" t="s">
        <v>100</v>
      </c>
      <c r="G291" s="27" t="s">
        <v>102</v>
      </c>
      <c r="H291" s="27" t="s">
        <v>93</v>
      </c>
      <c r="I291" s="26" t="s">
        <v>93</v>
      </c>
      <c r="J291" s="26">
        <v>68410.211953000005</v>
      </c>
      <c r="K291" s="28">
        <f t="shared" si="33"/>
        <v>68.410211953000001</v>
      </c>
      <c r="L291" s="27">
        <v>67.289000000000001</v>
      </c>
      <c r="M291" s="26">
        <f t="shared" si="32"/>
        <v>13.457800000000001</v>
      </c>
      <c r="N291" s="27">
        <f t="shared" si="34"/>
        <v>2.5</v>
      </c>
      <c r="O291" s="26">
        <f t="shared" si="35"/>
        <v>-4.3831199999999999</v>
      </c>
      <c r="P291" s="27" t="s">
        <v>33</v>
      </c>
      <c r="Q291" s="26" t="str">
        <f t="shared" si="36"/>
        <v>No</v>
      </c>
      <c r="R291" s="27">
        <f t="shared" si="37"/>
        <v>196.72209186029039</v>
      </c>
      <c r="S291" s="26">
        <f t="shared" si="38"/>
        <v>2</v>
      </c>
      <c r="T291" s="27">
        <f t="shared" si="39"/>
        <v>55</v>
      </c>
    </row>
    <row r="292" spans="1:20" x14ac:dyDescent="0.45">
      <c r="A292" s="24">
        <v>288</v>
      </c>
      <c r="B292" s="26" t="s">
        <v>44</v>
      </c>
      <c r="C292" s="27" t="s">
        <v>39</v>
      </c>
      <c r="D292" s="26" t="s">
        <v>93</v>
      </c>
      <c r="E292" s="27" t="s">
        <v>94</v>
      </c>
      <c r="F292" s="26" t="s">
        <v>100</v>
      </c>
      <c r="G292" s="27" t="s">
        <v>103</v>
      </c>
      <c r="H292" s="27" t="s">
        <v>93</v>
      </c>
      <c r="I292" s="26" t="s">
        <v>93</v>
      </c>
      <c r="J292" s="26">
        <v>1712.191339</v>
      </c>
      <c r="K292" s="28">
        <f t="shared" si="33"/>
        <v>1.7121913389999999</v>
      </c>
      <c r="L292" s="27">
        <v>0</v>
      </c>
      <c r="M292" s="26">
        <f t="shared" si="32"/>
        <v>0</v>
      </c>
      <c r="N292" s="27">
        <f t="shared" si="34"/>
        <v>2.5</v>
      </c>
      <c r="O292" s="26">
        <f t="shared" si="35"/>
        <v>1</v>
      </c>
      <c r="P292" s="27" t="s">
        <v>33</v>
      </c>
      <c r="Q292" s="26" t="str">
        <f t="shared" si="36"/>
        <v>No</v>
      </c>
      <c r="R292" s="27">
        <f t="shared" si="37"/>
        <v>0</v>
      </c>
      <c r="S292" s="26">
        <f t="shared" si="38"/>
        <v>1</v>
      </c>
      <c r="T292" s="27">
        <f t="shared" si="39"/>
        <v>151</v>
      </c>
    </row>
    <row r="293" spans="1:20" x14ac:dyDescent="0.45">
      <c r="A293" s="24">
        <v>289</v>
      </c>
      <c r="B293" s="26" t="s">
        <v>44</v>
      </c>
      <c r="C293" s="27" t="s">
        <v>39</v>
      </c>
      <c r="D293" s="26" t="s">
        <v>93</v>
      </c>
      <c r="E293" s="27" t="s">
        <v>94</v>
      </c>
      <c r="F293" s="26" t="s">
        <v>99</v>
      </c>
      <c r="G293" s="27" t="s">
        <v>101</v>
      </c>
      <c r="H293" s="27" t="s">
        <v>93</v>
      </c>
      <c r="I293" s="26" t="s">
        <v>93</v>
      </c>
      <c r="J293" s="26">
        <v>89689.161684999999</v>
      </c>
      <c r="K293" s="28">
        <f t="shared" si="33"/>
        <v>89.689161685000002</v>
      </c>
      <c r="L293" s="27">
        <v>80.503</v>
      </c>
      <c r="M293" s="26">
        <f t="shared" si="32"/>
        <v>16.1006</v>
      </c>
      <c r="N293" s="27">
        <f t="shared" si="34"/>
        <v>2.5</v>
      </c>
      <c r="O293" s="26">
        <f t="shared" si="35"/>
        <v>-5.4402400000000002</v>
      </c>
      <c r="P293" s="27" t="s">
        <v>33</v>
      </c>
      <c r="Q293" s="26" t="str">
        <f t="shared" si="36"/>
        <v>No</v>
      </c>
      <c r="R293" s="27">
        <f t="shared" si="37"/>
        <v>179.51555904321415</v>
      </c>
      <c r="S293" s="26">
        <f t="shared" si="38"/>
        <v>2</v>
      </c>
      <c r="T293" s="27">
        <f t="shared" si="39"/>
        <v>60</v>
      </c>
    </row>
    <row r="294" spans="1:20" x14ac:dyDescent="0.45">
      <c r="A294" s="24">
        <v>290</v>
      </c>
      <c r="B294" s="26" t="s">
        <v>44</v>
      </c>
      <c r="C294" s="27" t="s">
        <v>39</v>
      </c>
      <c r="D294" s="26" t="s">
        <v>93</v>
      </c>
      <c r="E294" s="27" t="s">
        <v>94</v>
      </c>
      <c r="F294" s="26" t="s">
        <v>99</v>
      </c>
      <c r="G294" s="27" t="s">
        <v>102</v>
      </c>
      <c r="H294" s="27" t="s">
        <v>93</v>
      </c>
      <c r="I294" s="26" t="s">
        <v>93</v>
      </c>
      <c r="J294" s="26">
        <v>377986.41326300002</v>
      </c>
      <c r="K294" s="28">
        <f t="shared" si="33"/>
        <v>377.98641326300003</v>
      </c>
      <c r="L294" s="27">
        <v>339.19600000000003</v>
      </c>
      <c r="M294" s="26">
        <f t="shared" si="32"/>
        <v>67.839200000000005</v>
      </c>
      <c r="N294" s="27">
        <f t="shared" si="34"/>
        <v>2.5</v>
      </c>
      <c r="O294" s="26">
        <f t="shared" si="35"/>
        <v>-26.135680000000001</v>
      </c>
      <c r="P294" s="27" t="s">
        <v>33</v>
      </c>
      <c r="Q294" s="26" t="str">
        <f t="shared" si="36"/>
        <v>No</v>
      </c>
      <c r="R294" s="27">
        <f t="shared" si="37"/>
        <v>179.4752340814907</v>
      </c>
      <c r="S294" s="26">
        <f t="shared" si="38"/>
        <v>2</v>
      </c>
      <c r="T294" s="27">
        <f t="shared" si="39"/>
        <v>61</v>
      </c>
    </row>
    <row r="295" spans="1:20" x14ac:dyDescent="0.45">
      <c r="A295" s="24">
        <v>291</v>
      </c>
      <c r="B295" s="26" t="s">
        <v>44</v>
      </c>
      <c r="C295" s="27" t="s">
        <v>39</v>
      </c>
      <c r="D295" s="26" t="s">
        <v>93</v>
      </c>
      <c r="E295" s="27" t="s">
        <v>94</v>
      </c>
      <c r="F295" s="26" t="s">
        <v>99</v>
      </c>
      <c r="G295" s="27" t="s">
        <v>103</v>
      </c>
      <c r="H295" s="27" t="s">
        <v>93</v>
      </c>
      <c r="I295" s="26" t="s">
        <v>93</v>
      </c>
      <c r="J295" s="26">
        <v>19454.984025999998</v>
      </c>
      <c r="K295" s="28">
        <f t="shared" si="33"/>
        <v>19.454984025999998</v>
      </c>
      <c r="L295" s="27">
        <v>2</v>
      </c>
      <c r="M295" s="26">
        <f t="shared" si="32"/>
        <v>0.4</v>
      </c>
      <c r="N295" s="27">
        <f t="shared" si="34"/>
        <v>2.5</v>
      </c>
      <c r="O295" s="26">
        <f t="shared" si="35"/>
        <v>0.84</v>
      </c>
      <c r="P295" s="27" t="s">
        <v>33</v>
      </c>
      <c r="Q295" s="26" t="str">
        <f t="shared" si="36"/>
        <v>No</v>
      </c>
      <c r="R295" s="27">
        <f t="shared" si="37"/>
        <v>20.560284164995082</v>
      </c>
      <c r="S295" s="26">
        <f t="shared" si="38"/>
        <v>1</v>
      </c>
      <c r="T295" s="27">
        <f t="shared" si="39"/>
        <v>135</v>
      </c>
    </row>
    <row r="296" spans="1:20" x14ac:dyDescent="0.45">
      <c r="A296" s="24">
        <v>292</v>
      </c>
      <c r="B296" s="26" t="s">
        <v>44</v>
      </c>
      <c r="C296" s="27" t="s">
        <v>39</v>
      </c>
      <c r="D296" s="26" t="s">
        <v>93</v>
      </c>
      <c r="E296" s="27" t="s">
        <v>96</v>
      </c>
      <c r="F296" s="26" t="s">
        <v>96</v>
      </c>
      <c r="G296" s="27" t="s">
        <v>101</v>
      </c>
      <c r="H296" s="27" t="s">
        <v>93</v>
      </c>
      <c r="I296" s="26" t="s">
        <v>106</v>
      </c>
      <c r="J296" s="26">
        <v>2165.8055840000002</v>
      </c>
      <c r="K296" s="28">
        <f t="shared" si="33"/>
        <v>2.1658055840000001</v>
      </c>
      <c r="L296" s="27">
        <v>0</v>
      </c>
      <c r="M296" s="26">
        <f t="shared" si="32"/>
        <v>0</v>
      </c>
      <c r="N296" s="27">
        <f t="shared" si="34"/>
        <v>1</v>
      </c>
      <c r="O296" s="26">
        <f t="shared" si="35"/>
        <v>1</v>
      </c>
      <c r="P296" s="27" t="s">
        <v>33</v>
      </c>
      <c r="Q296" s="26" t="str">
        <f t="shared" si="36"/>
        <v>No</v>
      </c>
      <c r="R296" s="27">
        <f t="shared" si="37"/>
        <v>0</v>
      </c>
      <c r="S296" s="26">
        <f t="shared" si="38"/>
        <v>1</v>
      </c>
      <c r="T296" s="27">
        <f t="shared" si="39"/>
        <v>151</v>
      </c>
    </row>
    <row r="297" spans="1:20" x14ac:dyDescent="0.45">
      <c r="A297" s="24">
        <v>293</v>
      </c>
      <c r="B297" s="26" t="s">
        <v>44</v>
      </c>
      <c r="C297" s="27" t="s">
        <v>39</v>
      </c>
      <c r="D297" s="26" t="s">
        <v>93</v>
      </c>
      <c r="E297" s="27" t="s">
        <v>96</v>
      </c>
      <c r="F297" s="26" t="s">
        <v>96</v>
      </c>
      <c r="G297" s="27" t="s">
        <v>101</v>
      </c>
      <c r="H297" s="27" t="s">
        <v>93</v>
      </c>
      <c r="I297" s="26" t="s">
        <v>110</v>
      </c>
      <c r="J297" s="26">
        <v>1084.973958</v>
      </c>
      <c r="K297" s="28">
        <f t="shared" si="33"/>
        <v>1.084973958</v>
      </c>
      <c r="L297" s="27">
        <v>0</v>
      </c>
      <c r="M297" s="26">
        <f t="shared" si="32"/>
        <v>0</v>
      </c>
      <c r="N297" s="27">
        <f t="shared" si="34"/>
        <v>1</v>
      </c>
      <c r="O297" s="26">
        <f t="shared" si="35"/>
        <v>1</v>
      </c>
      <c r="P297" s="27" t="s">
        <v>33</v>
      </c>
      <c r="Q297" s="26" t="str">
        <f t="shared" si="36"/>
        <v>No</v>
      </c>
      <c r="R297" s="27">
        <f t="shared" si="37"/>
        <v>0</v>
      </c>
      <c r="S297" s="26">
        <f t="shared" si="38"/>
        <v>1</v>
      </c>
      <c r="T297" s="27">
        <f t="shared" si="39"/>
        <v>151</v>
      </c>
    </row>
    <row r="298" spans="1:20" x14ac:dyDescent="0.45">
      <c r="A298" s="24">
        <v>294</v>
      </c>
      <c r="B298" s="26" t="s">
        <v>44</v>
      </c>
      <c r="C298" s="27" t="s">
        <v>39</v>
      </c>
      <c r="D298" s="26" t="s">
        <v>93</v>
      </c>
      <c r="E298" s="27" t="s">
        <v>96</v>
      </c>
      <c r="F298" s="26" t="s">
        <v>96</v>
      </c>
      <c r="G298" s="27" t="s">
        <v>101</v>
      </c>
      <c r="H298" s="27" t="s">
        <v>93</v>
      </c>
      <c r="I298" s="26" t="s">
        <v>112</v>
      </c>
      <c r="J298" s="26">
        <v>2861.3041659999999</v>
      </c>
      <c r="K298" s="28">
        <f t="shared" si="33"/>
        <v>2.861304166</v>
      </c>
      <c r="L298" s="27">
        <v>1.2210000000000001</v>
      </c>
      <c r="M298" s="26">
        <f t="shared" si="32"/>
        <v>0.24420000000000003</v>
      </c>
      <c r="N298" s="27">
        <f t="shared" si="34"/>
        <v>1</v>
      </c>
      <c r="O298" s="26">
        <f t="shared" si="35"/>
        <v>0.75580000000000003</v>
      </c>
      <c r="P298" s="27" t="s">
        <v>33</v>
      </c>
      <c r="Q298" s="26" t="str">
        <f t="shared" si="36"/>
        <v>No</v>
      </c>
      <c r="R298" s="27">
        <f t="shared" si="37"/>
        <v>85.3456975674777</v>
      </c>
      <c r="S298" s="26">
        <f t="shared" si="38"/>
        <v>1</v>
      </c>
      <c r="T298" s="27">
        <f t="shared" si="39"/>
        <v>90</v>
      </c>
    </row>
    <row r="299" spans="1:20" x14ac:dyDescent="0.45">
      <c r="A299" s="24">
        <v>295</v>
      </c>
      <c r="B299" s="26" t="s">
        <v>44</v>
      </c>
      <c r="C299" s="27" t="s">
        <v>39</v>
      </c>
      <c r="D299" s="26" t="s">
        <v>93</v>
      </c>
      <c r="E299" s="27" t="s">
        <v>96</v>
      </c>
      <c r="F299" s="26" t="s">
        <v>96</v>
      </c>
      <c r="G299" s="27" t="s">
        <v>101</v>
      </c>
      <c r="H299" s="27" t="s">
        <v>93</v>
      </c>
      <c r="I299" s="26" t="s">
        <v>120</v>
      </c>
      <c r="J299" s="26">
        <v>1403.581013</v>
      </c>
      <c r="K299" s="28">
        <f t="shared" si="33"/>
        <v>1.4035810129999999</v>
      </c>
      <c r="L299" s="27">
        <v>0</v>
      </c>
      <c r="M299" s="26">
        <f t="shared" si="32"/>
        <v>0</v>
      </c>
      <c r="N299" s="27">
        <f t="shared" si="34"/>
        <v>1</v>
      </c>
      <c r="O299" s="26">
        <f t="shared" si="35"/>
        <v>1</v>
      </c>
      <c r="P299" s="27" t="s">
        <v>33</v>
      </c>
      <c r="Q299" s="26" t="str">
        <f t="shared" si="36"/>
        <v>No</v>
      </c>
      <c r="R299" s="27">
        <f t="shared" si="37"/>
        <v>0</v>
      </c>
      <c r="S299" s="26">
        <f t="shared" si="38"/>
        <v>1</v>
      </c>
      <c r="T299" s="27">
        <f t="shared" si="39"/>
        <v>151</v>
      </c>
    </row>
    <row r="300" spans="1:20" x14ac:dyDescent="0.45">
      <c r="A300" s="24">
        <v>296</v>
      </c>
      <c r="B300" s="26" t="s">
        <v>44</v>
      </c>
      <c r="C300" s="27" t="s">
        <v>39</v>
      </c>
      <c r="D300" s="26" t="s">
        <v>93</v>
      </c>
      <c r="E300" s="27" t="s">
        <v>96</v>
      </c>
      <c r="F300" s="26" t="s">
        <v>96</v>
      </c>
      <c r="G300" s="27" t="s">
        <v>102</v>
      </c>
      <c r="H300" s="27" t="s">
        <v>93</v>
      </c>
      <c r="I300" s="26" t="s">
        <v>106</v>
      </c>
      <c r="J300" s="26">
        <v>275.25972000000002</v>
      </c>
      <c r="K300" s="28">
        <f t="shared" si="33"/>
        <v>0.27525972000000004</v>
      </c>
      <c r="L300" s="27">
        <v>0</v>
      </c>
      <c r="M300" s="26">
        <f t="shared" si="32"/>
        <v>0</v>
      </c>
      <c r="N300" s="27">
        <f t="shared" si="34"/>
        <v>1</v>
      </c>
      <c r="O300" s="26">
        <f t="shared" si="35"/>
        <v>1</v>
      </c>
      <c r="P300" s="27" t="s">
        <v>33</v>
      </c>
      <c r="Q300" s="26" t="str">
        <f t="shared" si="36"/>
        <v>No</v>
      </c>
      <c r="R300" s="27">
        <f t="shared" si="37"/>
        <v>0</v>
      </c>
      <c r="S300" s="26">
        <f t="shared" si="38"/>
        <v>1</v>
      </c>
      <c r="T300" s="27">
        <f t="shared" si="39"/>
        <v>151</v>
      </c>
    </row>
    <row r="301" spans="1:20" x14ac:dyDescent="0.45">
      <c r="A301" s="24">
        <v>297</v>
      </c>
      <c r="B301" s="26" t="s">
        <v>44</v>
      </c>
      <c r="C301" s="27" t="s">
        <v>39</v>
      </c>
      <c r="D301" s="26" t="s">
        <v>93</v>
      </c>
      <c r="E301" s="27" t="s">
        <v>96</v>
      </c>
      <c r="F301" s="26" t="s">
        <v>96</v>
      </c>
      <c r="G301" s="27" t="s">
        <v>102</v>
      </c>
      <c r="H301" s="27" t="s">
        <v>93</v>
      </c>
      <c r="I301" s="26" t="s">
        <v>112</v>
      </c>
      <c r="J301" s="26">
        <v>1251.424076</v>
      </c>
      <c r="K301" s="28">
        <f t="shared" si="33"/>
        <v>1.2514240759999999</v>
      </c>
      <c r="L301" s="27">
        <v>0</v>
      </c>
      <c r="M301" s="26">
        <f t="shared" si="32"/>
        <v>0</v>
      </c>
      <c r="N301" s="27">
        <f t="shared" si="34"/>
        <v>1</v>
      </c>
      <c r="O301" s="26">
        <f t="shared" si="35"/>
        <v>1</v>
      </c>
      <c r="P301" s="27" t="s">
        <v>33</v>
      </c>
      <c r="Q301" s="26" t="str">
        <f t="shared" si="36"/>
        <v>No</v>
      </c>
      <c r="R301" s="27">
        <f t="shared" si="37"/>
        <v>0</v>
      </c>
      <c r="S301" s="26">
        <f t="shared" si="38"/>
        <v>1</v>
      </c>
      <c r="T301" s="27">
        <f t="shared" si="39"/>
        <v>151</v>
      </c>
    </row>
    <row r="302" spans="1:20" x14ac:dyDescent="0.45">
      <c r="A302" s="24">
        <v>298</v>
      </c>
      <c r="B302" s="26" t="s">
        <v>44</v>
      </c>
      <c r="C302" s="27" t="s">
        <v>42</v>
      </c>
      <c r="D302" s="26" t="s">
        <v>93</v>
      </c>
      <c r="E302" s="27" t="s">
        <v>94</v>
      </c>
      <c r="F302" s="26" t="s">
        <v>97</v>
      </c>
      <c r="G302" s="27" t="s">
        <v>101</v>
      </c>
      <c r="H302" s="27" t="s">
        <v>93</v>
      </c>
      <c r="I302" s="26" t="s">
        <v>93</v>
      </c>
      <c r="J302" s="26">
        <v>53.774250000000002</v>
      </c>
      <c r="K302" s="28">
        <f t="shared" si="33"/>
        <v>5.3774250000000003E-2</v>
      </c>
      <c r="L302" s="27">
        <v>0</v>
      </c>
      <c r="M302" s="26">
        <f t="shared" si="32"/>
        <v>0</v>
      </c>
      <c r="N302" s="27">
        <f t="shared" si="34"/>
        <v>2.5</v>
      </c>
      <c r="O302" s="26">
        <f t="shared" si="35"/>
        <v>1</v>
      </c>
      <c r="P302" s="27" t="s">
        <v>33</v>
      </c>
      <c r="Q302" s="26" t="str">
        <f t="shared" si="36"/>
        <v>No</v>
      </c>
      <c r="R302" s="27">
        <f t="shared" si="37"/>
        <v>0</v>
      </c>
      <c r="S302" s="26">
        <f t="shared" si="38"/>
        <v>1</v>
      </c>
      <c r="T302" s="27">
        <f t="shared" si="39"/>
        <v>151</v>
      </c>
    </row>
    <row r="303" spans="1:20" x14ac:dyDescent="0.45">
      <c r="A303" s="24">
        <v>299</v>
      </c>
      <c r="B303" s="26" t="s">
        <v>44</v>
      </c>
      <c r="C303" s="27" t="s">
        <v>42</v>
      </c>
      <c r="D303" s="26" t="s">
        <v>93</v>
      </c>
      <c r="E303" s="27" t="s">
        <v>94</v>
      </c>
      <c r="F303" s="26" t="s">
        <v>97</v>
      </c>
      <c r="G303" s="27" t="s">
        <v>102</v>
      </c>
      <c r="H303" s="27" t="s">
        <v>93</v>
      </c>
      <c r="I303" s="26" t="s">
        <v>93</v>
      </c>
      <c r="J303" s="26">
        <v>628.08548100000007</v>
      </c>
      <c r="K303" s="28">
        <f t="shared" si="33"/>
        <v>0.62808548100000006</v>
      </c>
      <c r="L303" s="27">
        <v>1</v>
      </c>
      <c r="M303" s="26">
        <f t="shared" si="32"/>
        <v>0.2</v>
      </c>
      <c r="N303" s="27">
        <f t="shared" si="34"/>
        <v>2.5</v>
      </c>
      <c r="O303" s="26">
        <f t="shared" si="35"/>
        <v>0.92</v>
      </c>
      <c r="P303" s="27" t="s">
        <v>33</v>
      </c>
      <c r="Q303" s="26" t="str">
        <f t="shared" si="36"/>
        <v>No</v>
      </c>
      <c r="R303" s="27">
        <f t="shared" si="37"/>
        <v>318.42799435766608</v>
      </c>
      <c r="S303" s="26">
        <f t="shared" si="38"/>
        <v>3</v>
      </c>
      <c r="T303" s="27">
        <f t="shared" si="39"/>
        <v>36</v>
      </c>
    </row>
    <row r="304" spans="1:20" x14ac:dyDescent="0.45">
      <c r="A304" s="24">
        <v>300</v>
      </c>
      <c r="B304" s="26" t="s">
        <v>44</v>
      </c>
      <c r="C304" s="27" t="s">
        <v>42</v>
      </c>
      <c r="D304" s="26" t="s">
        <v>93</v>
      </c>
      <c r="E304" s="27" t="s">
        <v>94</v>
      </c>
      <c r="F304" s="26" t="s">
        <v>97</v>
      </c>
      <c r="G304" s="27" t="s">
        <v>103</v>
      </c>
      <c r="H304" s="27" t="s">
        <v>93</v>
      </c>
      <c r="I304" s="26" t="s">
        <v>93</v>
      </c>
      <c r="J304" s="26">
        <v>99.806702000000001</v>
      </c>
      <c r="K304" s="28">
        <f t="shared" si="33"/>
        <v>9.9806701999999997E-2</v>
      </c>
      <c r="L304" s="27">
        <v>0</v>
      </c>
      <c r="M304" s="26">
        <f t="shared" si="32"/>
        <v>0</v>
      </c>
      <c r="N304" s="27">
        <f t="shared" si="34"/>
        <v>2.5</v>
      </c>
      <c r="O304" s="26">
        <f t="shared" si="35"/>
        <v>1</v>
      </c>
      <c r="P304" s="27" t="s">
        <v>33</v>
      </c>
      <c r="Q304" s="26" t="str">
        <f t="shared" si="36"/>
        <v>No</v>
      </c>
      <c r="R304" s="27">
        <f t="shared" si="37"/>
        <v>0</v>
      </c>
      <c r="S304" s="26">
        <f t="shared" si="38"/>
        <v>1</v>
      </c>
      <c r="T304" s="27">
        <f t="shared" si="39"/>
        <v>151</v>
      </c>
    </row>
    <row r="305" spans="1:20" x14ac:dyDescent="0.45">
      <c r="A305" s="24">
        <v>301</v>
      </c>
      <c r="B305" s="26" t="s">
        <v>44</v>
      </c>
      <c r="C305" s="27" t="s">
        <v>42</v>
      </c>
      <c r="D305" s="26" t="s">
        <v>93</v>
      </c>
      <c r="E305" s="27" t="s">
        <v>94</v>
      </c>
      <c r="F305" s="26" t="s">
        <v>98</v>
      </c>
      <c r="G305" s="27" t="s">
        <v>101</v>
      </c>
      <c r="H305" s="27" t="s">
        <v>93</v>
      </c>
      <c r="I305" s="26" t="s">
        <v>93</v>
      </c>
      <c r="J305" s="26">
        <v>25105.979167000001</v>
      </c>
      <c r="K305" s="28">
        <f t="shared" si="33"/>
        <v>25.105979167000001</v>
      </c>
      <c r="L305" s="27">
        <v>6.2210000000000001</v>
      </c>
      <c r="M305" s="26">
        <f t="shared" si="32"/>
        <v>1.2442</v>
      </c>
      <c r="N305" s="27">
        <f t="shared" si="34"/>
        <v>2.5</v>
      </c>
      <c r="O305" s="26">
        <f t="shared" si="35"/>
        <v>0.50231999999999999</v>
      </c>
      <c r="P305" s="27" t="s">
        <v>33</v>
      </c>
      <c r="Q305" s="26" t="str">
        <f t="shared" si="36"/>
        <v>No</v>
      </c>
      <c r="R305" s="27">
        <f t="shared" si="37"/>
        <v>49.557915734886421</v>
      </c>
      <c r="S305" s="26">
        <f t="shared" si="38"/>
        <v>1</v>
      </c>
      <c r="T305" s="27">
        <f t="shared" si="39"/>
        <v>107</v>
      </c>
    </row>
    <row r="306" spans="1:20" x14ac:dyDescent="0.45">
      <c r="A306" s="24">
        <v>302</v>
      </c>
      <c r="B306" s="26" t="s">
        <v>44</v>
      </c>
      <c r="C306" s="27" t="s">
        <v>42</v>
      </c>
      <c r="D306" s="26" t="s">
        <v>93</v>
      </c>
      <c r="E306" s="27" t="s">
        <v>94</v>
      </c>
      <c r="F306" s="26" t="s">
        <v>98</v>
      </c>
      <c r="G306" s="27" t="s">
        <v>102</v>
      </c>
      <c r="H306" s="27" t="s">
        <v>93</v>
      </c>
      <c r="I306" s="26" t="s">
        <v>93</v>
      </c>
      <c r="J306" s="26">
        <v>75119.810706000004</v>
      </c>
      <c r="K306" s="28">
        <f t="shared" si="33"/>
        <v>75.11981070600001</v>
      </c>
      <c r="L306" s="27">
        <v>30</v>
      </c>
      <c r="M306" s="26">
        <f t="shared" si="32"/>
        <v>6</v>
      </c>
      <c r="N306" s="27">
        <f t="shared" si="34"/>
        <v>2.5</v>
      </c>
      <c r="O306" s="26">
        <f t="shared" si="35"/>
        <v>-1.4</v>
      </c>
      <c r="P306" s="27" t="s">
        <v>33</v>
      </c>
      <c r="Q306" s="26" t="str">
        <f t="shared" si="36"/>
        <v>No</v>
      </c>
      <c r="R306" s="27">
        <f t="shared" si="37"/>
        <v>79.872405742374497</v>
      </c>
      <c r="S306" s="26">
        <f t="shared" si="38"/>
        <v>1</v>
      </c>
      <c r="T306" s="27">
        <f t="shared" si="39"/>
        <v>93</v>
      </c>
    </row>
    <row r="307" spans="1:20" x14ac:dyDescent="0.45">
      <c r="A307" s="24">
        <v>303</v>
      </c>
      <c r="B307" s="26" t="s">
        <v>44</v>
      </c>
      <c r="C307" s="27" t="s">
        <v>42</v>
      </c>
      <c r="D307" s="26" t="s">
        <v>93</v>
      </c>
      <c r="E307" s="27" t="s">
        <v>94</v>
      </c>
      <c r="F307" s="26" t="s">
        <v>98</v>
      </c>
      <c r="G307" s="27" t="s">
        <v>103</v>
      </c>
      <c r="H307" s="27" t="s">
        <v>93</v>
      </c>
      <c r="I307" s="26" t="s">
        <v>93</v>
      </c>
      <c r="J307" s="26">
        <v>2888.8384940000001</v>
      </c>
      <c r="K307" s="28">
        <f t="shared" si="33"/>
        <v>2.8888384940000003</v>
      </c>
      <c r="L307" s="27">
        <v>0</v>
      </c>
      <c r="M307" s="26">
        <f t="shared" si="32"/>
        <v>0</v>
      </c>
      <c r="N307" s="27">
        <f t="shared" si="34"/>
        <v>2.5</v>
      </c>
      <c r="O307" s="26">
        <f t="shared" si="35"/>
        <v>1</v>
      </c>
      <c r="P307" s="27" t="s">
        <v>33</v>
      </c>
      <c r="Q307" s="26" t="str">
        <f t="shared" si="36"/>
        <v>No</v>
      </c>
      <c r="R307" s="27">
        <f t="shared" si="37"/>
        <v>0</v>
      </c>
      <c r="S307" s="26">
        <f t="shared" si="38"/>
        <v>1</v>
      </c>
      <c r="T307" s="27">
        <f t="shared" si="39"/>
        <v>151</v>
      </c>
    </row>
    <row r="308" spans="1:20" x14ac:dyDescent="0.45">
      <c r="A308" s="24">
        <v>304</v>
      </c>
      <c r="B308" s="26" t="s">
        <v>44</v>
      </c>
      <c r="C308" s="27" t="s">
        <v>42</v>
      </c>
      <c r="D308" s="26" t="s">
        <v>93</v>
      </c>
      <c r="E308" s="27" t="s">
        <v>94</v>
      </c>
      <c r="F308" s="26" t="s">
        <v>100</v>
      </c>
      <c r="G308" s="27" t="s">
        <v>101</v>
      </c>
      <c r="H308" s="27" t="s">
        <v>93</v>
      </c>
      <c r="I308" s="26" t="s">
        <v>93</v>
      </c>
      <c r="J308" s="26">
        <v>37637.536888000002</v>
      </c>
      <c r="K308" s="28">
        <f t="shared" si="33"/>
        <v>37.637536888</v>
      </c>
      <c r="L308" s="27">
        <v>8.1050000000000004</v>
      </c>
      <c r="M308" s="26">
        <f t="shared" si="32"/>
        <v>1.621</v>
      </c>
      <c r="N308" s="27">
        <f t="shared" si="34"/>
        <v>2.5</v>
      </c>
      <c r="O308" s="26">
        <f t="shared" si="35"/>
        <v>0.35160000000000002</v>
      </c>
      <c r="P308" s="27" t="s">
        <v>33</v>
      </c>
      <c r="Q308" s="26" t="str">
        <f t="shared" si="36"/>
        <v>Yes</v>
      </c>
      <c r="R308" s="27">
        <f t="shared" si="37"/>
        <v>43.068705713227068</v>
      </c>
      <c r="S308" s="26">
        <f t="shared" si="38"/>
        <v>1</v>
      </c>
      <c r="T308" s="27">
        <f t="shared" si="39"/>
        <v>111</v>
      </c>
    </row>
    <row r="309" spans="1:20" x14ac:dyDescent="0.45">
      <c r="A309" s="24">
        <v>305</v>
      </c>
      <c r="B309" s="26" t="s">
        <v>44</v>
      </c>
      <c r="C309" s="27" t="s">
        <v>42</v>
      </c>
      <c r="D309" s="26" t="s">
        <v>93</v>
      </c>
      <c r="E309" s="27" t="s">
        <v>94</v>
      </c>
      <c r="F309" s="26" t="s">
        <v>100</v>
      </c>
      <c r="G309" s="27" t="s">
        <v>102</v>
      </c>
      <c r="H309" s="27" t="s">
        <v>93</v>
      </c>
      <c r="I309" s="26" t="s">
        <v>93</v>
      </c>
      <c r="J309" s="26">
        <v>61005.110621</v>
      </c>
      <c r="K309" s="28">
        <f t="shared" si="33"/>
        <v>61.005110621</v>
      </c>
      <c r="L309" s="27">
        <v>16.210999999999999</v>
      </c>
      <c r="M309" s="26">
        <f t="shared" si="32"/>
        <v>3.2421999999999995</v>
      </c>
      <c r="N309" s="27">
        <f t="shared" si="34"/>
        <v>2.5</v>
      </c>
      <c r="O309" s="26">
        <f t="shared" si="35"/>
        <v>-0.29687999999999981</v>
      </c>
      <c r="P309" s="27" t="s">
        <v>33</v>
      </c>
      <c r="Q309" s="26" t="str">
        <f t="shared" si="36"/>
        <v>Yes</v>
      </c>
      <c r="R309" s="27">
        <f t="shared" si="37"/>
        <v>53.146367033779718</v>
      </c>
      <c r="S309" s="26">
        <f t="shared" si="38"/>
        <v>1</v>
      </c>
      <c r="T309" s="27">
        <f t="shared" si="39"/>
        <v>105</v>
      </c>
    </row>
    <row r="310" spans="1:20" x14ac:dyDescent="0.45">
      <c r="A310" s="24">
        <v>306</v>
      </c>
      <c r="B310" s="26" t="s">
        <v>44</v>
      </c>
      <c r="C310" s="27" t="s">
        <v>42</v>
      </c>
      <c r="D310" s="26" t="s">
        <v>93</v>
      </c>
      <c r="E310" s="27" t="s">
        <v>94</v>
      </c>
      <c r="F310" s="26" t="s">
        <v>100</v>
      </c>
      <c r="G310" s="27" t="s">
        <v>103</v>
      </c>
      <c r="H310" s="27" t="s">
        <v>93</v>
      </c>
      <c r="I310" s="26" t="s">
        <v>93</v>
      </c>
      <c r="J310" s="26">
        <v>1333.9090189999999</v>
      </c>
      <c r="K310" s="28">
        <f t="shared" si="33"/>
        <v>1.333909019</v>
      </c>
      <c r="L310" s="27">
        <v>2</v>
      </c>
      <c r="M310" s="26">
        <f t="shared" si="32"/>
        <v>0.4</v>
      </c>
      <c r="N310" s="27">
        <f t="shared" si="34"/>
        <v>2.5</v>
      </c>
      <c r="O310" s="26">
        <f t="shared" si="35"/>
        <v>0.84</v>
      </c>
      <c r="P310" s="27" t="s">
        <v>33</v>
      </c>
      <c r="Q310" s="26" t="str">
        <f t="shared" si="36"/>
        <v>No</v>
      </c>
      <c r="R310" s="27">
        <f t="shared" si="37"/>
        <v>299.8705266269738</v>
      </c>
      <c r="S310" s="26">
        <f t="shared" si="38"/>
        <v>3</v>
      </c>
      <c r="T310" s="27">
        <f t="shared" si="39"/>
        <v>38</v>
      </c>
    </row>
    <row r="311" spans="1:20" x14ac:dyDescent="0.45">
      <c r="A311" s="24">
        <v>307</v>
      </c>
      <c r="B311" s="26" t="s">
        <v>44</v>
      </c>
      <c r="C311" s="27" t="s">
        <v>42</v>
      </c>
      <c r="D311" s="26" t="s">
        <v>93</v>
      </c>
      <c r="E311" s="27" t="s">
        <v>94</v>
      </c>
      <c r="F311" s="26" t="s">
        <v>99</v>
      </c>
      <c r="G311" s="27" t="s">
        <v>101</v>
      </c>
      <c r="H311" s="27" t="s">
        <v>93</v>
      </c>
      <c r="I311" s="26" t="s">
        <v>93</v>
      </c>
      <c r="J311" s="26">
        <v>70448.692838000003</v>
      </c>
      <c r="K311" s="28">
        <f t="shared" si="33"/>
        <v>70.448692837999999</v>
      </c>
      <c r="L311" s="27">
        <v>27.202999999999999</v>
      </c>
      <c r="M311" s="26">
        <f t="shared" si="32"/>
        <v>5.4405999999999999</v>
      </c>
      <c r="N311" s="27">
        <f t="shared" si="34"/>
        <v>2.5</v>
      </c>
      <c r="O311" s="26">
        <f t="shared" si="35"/>
        <v>-1.17624</v>
      </c>
      <c r="P311" s="27" t="s">
        <v>33</v>
      </c>
      <c r="Q311" s="26" t="str">
        <f t="shared" si="36"/>
        <v>No</v>
      </c>
      <c r="R311" s="27">
        <f t="shared" si="37"/>
        <v>77.227834624425313</v>
      </c>
      <c r="S311" s="26">
        <f t="shared" si="38"/>
        <v>1</v>
      </c>
      <c r="T311" s="27">
        <f t="shared" si="39"/>
        <v>97</v>
      </c>
    </row>
    <row r="312" spans="1:20" x14ac:dyDescent="0.45">
      <c r="A312" s="24">
        <v>308</v>
      </c>
      <c r="B312" s="26" t="s">
        <v>44</v>
      </c>
      <c r="C312" s="27" t="s">
        <v>42</v>
      </c>
      <c r="D312" s="26" t="s">
        <v>93</v>
      </c>
      <c r="E312" s="27" t="s">
        <v>94</v>
      </c>
      <c r="F312" s="26" t="s">
        <v>99</v>
      </c>
      <c r="G312" s="27" t="s">
        <v>102</v>
      </c>
      <c r="H312" s="27" t="s">
        <v>93</v>
      </c>
      <c r="I312" s="26" t="s">
        <v>93</v>
      </c>
      <c r="J312" s="26">
        <v>323423.21739599999</v>
      </c>
      <c r="K312" s="28">
        <f t="shared" si="33"/>
        <v>323.42321739599998</v>
      </c>
      <c r="L312" s="27">
        <v>69.867999999999995</v>
      </c>
      <c r="M312" s="26">
        <f t="shared" si="32"/>
        <v>13.973599999999999</v>
      </c>
      <c r="N312" s="27">
        <f t="shared" si="34"/>
        <v>2.5</v>
      </c>
      <c r="O312" s="26">
        <f t="shared" si="35"/>
        <v>-4.5894399999999997</v>
      </c>
      <c r="P312" s="27" t="s">
        <v>33</v>
      </c>
      <c r="Q312" s="26" t="str">
        <f t="shared" si="36"/>
        <v>No</v>
      </c>
      <c r="R312" s="27">
        <f t="shared" si="37"/>
        <v>43.205308859724489</v>
      </c>
      <c r="S312" s="26">
        <f t="shared" si="38"/>
        <v>1</v>
      </c>
      <c r="T312" s="27">
        <f t="shared" si="39"/>
        <v>110</v>
      </c>
    </row>
    <row r="313" spans="1:20" x14ac:dyDescent="0.45">
      <c r="A313" s="24">
        <v>309</v>
      </c>
      <c r="B313" s="26" t="s">
        <v>44</v>
      </c>
      <c r="C313" s="27" t="s">
        <v>42</v>
      </c>
      <c r="D313" s="26" t="s">
        <v>93</v>
      </c>
      <c r="E313" s="27" t="s">
        <v>94</v>
      </c>
      <c r="F313" s="26" t="s">
        <v>99</v>
      </c>
      <c r="G313" s="27" t="s">
        <v>103</v>
      </c>
      <c r="H313" s="27" t="s">
        <v>93</v>
      </c>
      <c r="I313" s="26" t="s">
        <v>93</v>
      </c>
      <c r="J313" s="26">
        <v>6570.4129629999998</v>
      </c>
      <c r="K313" s="28">
        <f t="shared" si="33"/>
        <v>6.5704129629999999</v>
      </c>
      <c r="L313" s="27">
        <v>1</v>
      </c>
      <c r="M313" s="26">
        <f t="shared" si="32"/>
        <v>0.2</v>
      </c>
      <c r="N313" s="27">
        <f t="shared" si="34"/>
        <v>2.5</v>
      </c>
      <c r="O313" s="26">
        <f t="shared" si="35"/>
        <v>0.92</v>
      </c>
      <c r="P313" s="27" t="s">
        <v>33</v>
      </c>
      <c r="Q313" s="26" t="str">
        <f t="shared" si="36"/>
        <v>No</v>
      </c>
      <c r="R313" s="27">
        <f t="shared" si="37"/>
        <v>30.439487004281322</v>
      </c>
      <c r="S313" s="26">
        <f t="shared" si="38"/>
        <v>1</v>
      </c>
      <c r="T313" s="27">
        <f t="shared" si="39"/>
        <v>123</v>
      </c>
    </row>
    <row r="314" spans="1:20" x14ac:dyDescent="0.45">
      <c r="A314" s="24">
        <v>310</v>
      </c>
      <c r="B314" s="26" t="s">
        <v>44</v>
      </c>
      <c r="C314" s="27" t="s">
        <v>43</v>
      </c>
      <c r="D314" s="26" t="s">
        <v>93</v>
      </c>
      <c r="E314" s="27" t="s">
        <v>94</v>
      </c>
      <c r="F314" s="26" t="s">
        <v>98</v>
      </c>
      <c r="G314" s="27" t="s">
        <v>101</v>
      </c>
      <c r="H314" s="27" t="s">
        <v>93</v>
      </c>
      <c r="I314" s="26" t="s">
        <v>93</v>
      </c>
      <c r="J314" s="26">
        <v>1804.197163</v>
      </c>
      <c r="K314" s="28">
        <f t="shared" si="33"/>
        <v>1.804197163</v>
      </c>
      <c r="L314" s="27">
        <v>0</v>
      </c>
      <c r="M314" s="26">
        <f t="shared" si="32"/>
        <v>0</v>
      </c>
      <c r="N314" s="27">
        <f t="shared" si="34"/>
        <v>2.5</v>
      </c>
      <c r="O314" s="26">
        <f t="shared" si="35"/>
        <v>1</v>
      </c>
      <c r="P314" s="27" t="s">
        <v>33</v>
      </c>
      <c r="Q314" s="26" t="str">
        <f t="shared" si="36"/>
        <v>No</v>
      </c>
      <c r="R314" s="27">
        <f t="shared" si="37"/>
        <v>0</v>
      </c>
      <c r="S314" s="26">
        <f t="shared" si="38"/>
        <v>1</v>
      </c>
      <c r="T314" s="27">
        <f t="shared" si="39"/>
        <v>151</v>
      </c>
    </row>
    <row r="315" spans="1:20" x14ac:dyDescent="0.45">
      <c r="A315" s="24">
        <v>311</v>
      </c>
      <c r="B315" s="26" t="s">
        <v>44</v>
      </c>
      <c r="C315" s="27" t="s">
        <v>43</v>
      </c>
      <c r="D315" s="26" t="s">
        <v>93</v>
      </c>
      <c r="E315" s="27" t="s">
        <v>94</v>
      </c>
      <c r="F315" s="26" t="s">
        <v>98</v>
      </c>
      <c r="G315" s="27" t="s">
        <v>102</v>
      </c>
      <c r="H315" s="27" t="s">
        <v>93</v>
      </c>
      <c r="I315" s="26" t="s">
        <v>93</v>
      </c>
      <c r="J315" s="26">
        <v>1727.5940780000001</v>
      </c>
      <c r="K315" s="28">
        <f t="shared" si="33"/>
        <v>1.7275940780000001</v>
      </c>
      <c r="L315" s="27">
        <v>0</v>
      </c>
      <c r="M315" s="26">
        <f t="shared" si="32"/>
        <v>0</v>
      </c>
      <c r="N315" s="27">
        <f t="shared" si="34"/>
        <v>2.5</v>
      </c>
      <c r="O315" s="26">
        <f t="shared" si="35"/>
        <v>1</v>
      </c>
      <c r="P315" s="27" t="s">
        <v>33</v>
      </c>
      <c r="Q315" s="26" t="str">
        <f t="shared" si="36"/>
        <v>No</v>
      </c>
      <c r="R315" s="27">
        <f t="shared" si="37"/>
        <v>0</v>
      </c>
      <c r="S315" s="26">
        <f t="shared" si="38"/>
        <v>1</v>
      </c>
      <c r="T315" s="27">
        <f t="shared" si="39"/>
        <v>151</v>
      </c>
    </row>
    <row r="316" spans="1:20" x14ac:dyDescent="0.45">
      <c r="A316" s="24">
        <v>312</v>
      </c>
      <c r="B316" s="26" t="s">
        <v>44</v>
      </c>
      <c r="C316" s="27" t="s">
        <v>43</v>
      </c>
      <c r="D316" s="26" t="s">
        <v>93</v>
      </c>
      <c r="E316" s="27" t="s">
        <v>94</v>
      </c>
      <c r="F316" s="26" t="s">
        <v>100</v>
      </c>
      <c r="G316" s="27" t="s">
        <v>101</v>
      </c>
      <c r="H316" s="27" t="s">
        <v>93</v>
      </c>
      <c r="I316" s="26" t="s">
        <v>93</v>
      </c>
      <c r="J316" s="26">
        <v>1357.062222</v>
      </c>
      <c r="K316" s="28">
        <f t="shared" si="33"/>
        <v>1.3570622219999999</v>
      </c>
      <c r="L316" s="27">
        <v>0</v>
      </c>
      <c r="M316" s="26">
        <f t="shared" si="32"/>
        <v>0</v>
      </c>
      <c r="N316" s="27">
        <f t="shared" si="34"/>
        <v>2.5</v>
      </c>
      <c r="O316" s="26">
        <f t="shared" si="35"/>
        <v>1</v>
      </c>
      <c r="P316" s="27" t="s">
        <v>33</v>
      </c>
      <c r="Q316" s="26" t="str">
        <f t="shared" si="36"/>
        <v>No</v>
      </c>
      <c r="R316" s="27">
        <f t="shared" si="37"/>
        <v>0</v>
      </c>
      <c r="S316" s="26">
        <f t="shared" si="38"/>
        <v>1</v>
      </c>
      <c r="T316" s="27">
        <f t="shared" si="39"/>
        <v>151</v>
      </c>
    </row>
    <row r="317" spans="1:20" x14ac:dyDescent="0.45">
      <c r="A317" s="24">
        <v>313</v>
      </c>
      <c r="B317" s="26" t="s">
        <v>44</v>
      </c>
      <c r="C317" s="27" t="s">
        <v>43</v>
      </c>
      <c r="D317" s="26" t="s">
        <v>93</v>
      </c>
      <c r="E317" s="27" t="s">
        <v>94</v>
      </c>
      <c r="F317" s="26" t="s">
        <v>100</v>
      </c>
      <c r="G317" s="27" t="s">
        <v>102</v>
      </c>
      <c r="H317" s="27" t="s">
        <v>93</v>
      </c>
      <c r="I317" s="26" t="s">
        <v>93</v>
      </c>
      <c r="J317" s="26">
        <v>1149.7008760000001</v>
      </c>
      <c r="K317" s="28">
        <f t="shared" si="33"/>
        <v>1.149700876</v>
      </c>
      <c r="L317" s="27">
        <v>0</v>
      </c>
      <c r="M317" s="26">
        <f t="shared" si="32"/>
        <v>0</v>
      </c>
      <c r="N317" s="27">
        <f t="shared" si="34"/>
        <v>2.5</v>
      </c>
      <c r="O317" s="26">
        <f t="shared" si="35"/>
        <v>1</v>
      </c>
      <c r="P317" s="27" t="s">
        <v>33</v>
      </c>
      <c r="Q317" s="26" t="str">
        <f t="shared" si="36"/>
        <v>No</v>
      </c>
      <c r="R317" s="27">
        <f t="shared" si="37"/>
        <v>0</v>
      </c>
      <c r="S317" s="26">
        <f t="shared" si="38"/>
        <v>1</v>
      </c>
      <c r="T317" s="27">
        <f t="shared" si="39"/>
        <v>151</v>
      </c>
    </row>
    <row r="318" spans="1:20" x14ac:dyDescent="0.45">
      <c r="A318" s="24">
        <v>314</v>
      </c>
      <c r="B318" s="26" t="s">
        <v>44</v>
      </c>
      <c r="C318" s="27" t="s">
        <v>43</v>
      </c>
      <c r="D318" s="26" t="s">
        <v>93</v>
      </c>
      <c r="E318" s="27" t="s">
        <v>94</v>
      </c>
      <c r="F318" s="26" t="s">
        <v>99</v>
      </c>
      <c r="G318" s="27" t="s">
        <v>101</v>
      </c>
      <c r="H318" s="27" t="s">
        <v>93</v>
      </c>
      <c r="I318" s="26" t="s">
        <v>93</v>
      </c>
      <c r="J318" s="26">
        <v>2370.2332369999999</v>
      </c>
      <c r="K318" s="28">
        <f t="shared" si="33"/>
        <v>2.3702332369999999</v>
      </c>
      <c r="L318" s="27">
        <v>0</v>
      </c>
      <c r="M318" s="26">
        <f t="shared" si="32"/>
        <v>0</v>
      </c>
      <c r="N318" s="27">
        <f t="shared" si="34"/>
        <v>2.5</v>
      </c>
      <c r="O318" s="26">
        <f t="shared" si="35"/>
        <v>1</v>
      </c>
      <c r="P318" s="27" t="s">
        <v>33</v>
      </c>
      <c r="Q318" s="26" t="str">
        <f t="shared" si="36"/>
        <v>No</v>
      </c>
      <c r="R318" s="27">
        <f t="shared" si="37"/>
        <v>0</v>
      </c>
      <c r="S318" s="26">
        <f t="shared" si="38"/>
        <v>1</v>
      </c>
      <c r="T318" s="27">
        <f t="shared" si="39"/>
        <v>151</v>
      </c>
    </row>
    <row r="319" spans="1:20" x14ac:dyDescent="0.45">
      <c r="A319" s="24">
        <v>315</v>
      </c>
      <c r="B319" s="26" t="s">
        <v>44</v>
      </c>
      <c r="C319" s="27" t="s">
        <v>43</v>
      </c>
      <c r="D319" s="26" t="s">
        <v>93</v>
      </c>
      <c r="E319" s="27" t="s">
        <v>94</v>
      </c>
      <c r="F319" s="26" t="s">
        <v>99</v>
      </c>
      <c r="G319" s="27" t="s">
        <v>102</v>
      </c>
      <c r="H319" s="27" t="s">
        <v>93</v>
      </c>
      <c r="I319" s="26" t="s">
        <v>93</v>
      </c>
      <c r="J319" s="26">
        <v>11204.897864</v>
      </c>
      <c r="K319" s="28">
        <f t="shared" si="33"/>
        <v>11.204897864000001</v>
      </c>
      <c r="L319" s="27">
        <v>2.4420000000000002</v>
      </c>
      <c r="M319" s="26">
        <f t="shared" si="32"/>
        <v>0.48840000000000006</v>
      </c>
      <c r="N319" s="27">
        <f t="shared" si="34"/>
        <v>2.5</v>
      </c>
      <c r="O319" s="26">
        <f t="shared" si="35"/>
        <v>0.80464000000000002</v>
      </c>
      <c r="P319" s="27" t="s">
        <v>33</v>
      </c>
      <c r="Q319" s="26" t="str">
        <f t="shared" si="36"/>
        <v>No</v>
      </c>
      <c r="R319" s="27">
        <f t="shared" si="37"/>
        <v>43.588081384406983</v>
      </c>
      <c r="S319" s="26">
        <f t="shared" si="38"/>
        <v>1</v>
      </c>
      <c r="T319" s="27">
        <f t="shared" si="39"/>
        <v>108</v>
      </c>
    </row>
    <row r="320" spans="1:20" x14ac:dyDescent="0.45">
      <c r="A320" s="24">
        <v>316</v>
      </c>
      <c r="B320" s="26" t="s">
        <v>79</v>
      </c>
      <c r="C320" s="27" t="s">
        <v>48</v>
      </c>
      <c r="D320" s="26" t="s">
        <v>93</v>
      </c>
      <c r="E320" s="27" t="s">
        <v>94</v>
      </c>
      <c r="F320" s="26" t="s">
        <v>98</v>
      </c>
      <c r="G320" s="27" t="s">
        <v>93</v>
      </c>
      <c r="H320" s="27" t="s">
        <v>93</v>
      </c>
      <c r="I320" s="26" t="s">
        <v>93</v>
      </c>
      <c r="J320" s="26">
        <v>5.6375159999999997</v>
      </c>
      <c r="K320" s="28">
        <f t="shared" si="33"/>
        <v>5.6375159999999995E-3</v>
      </c>
      <c r="L320" s="27">
        <v>0</v>
      </c>
      <c r="M320" s="26">
        <f t="shared" si="32"/>
        <v>0</v>
      </c>
      <c r="N320" s="27">
        <f t="shared" si="34"/>
        <v>2.5</v>
      </c>
      <c r="O320" s="26">
        <f t="shared" si="35"/>
        <v>1</v>
      </c>
      <c r="P320" s="27" t="s">
        <v>33</v>
      </c>
      <c r="Q320" s="26" t="str">
        <f t="shared" si="36"/>
        <v>No</v>
      </c>
      <c r="R320" s="27">
        <f t="shared" si="37"/>
        <v>0</v>
      </c>
      <c r="S320" s="26">
        <f t="shared" si="38"/>
        <v>1</v>
      </c>
      <c r="T320" s="27">
        <f t="shared" si="39"/>
        <v>151</v>
      </c>
    </row>
    <row r="321" spans="1:20" x14ac:dyDescent="0.45">
      <c r="A321" s="24">
        <v>317</v>
      </c>
      <c r="B321" s="26" t="s">
        <v>79</v>
      </c>
      <c r="C321" s="27" t="s">
        <v>48</v>
      </c>
      <c r="D321" s="26" t="s">
        <v>93</v>
      </c>
      <c r="E321" s="27" t="s">
        <v>94</v>
      </c>
      <c r="F321" s="26" t="s">
        <v>98</v>
      </c>
      <c r="G321" s="27" t="s">
        <v>93</v>
      </c>
      <c r="H321" s="27" t="s">
        <v>93</v>
      </c>
      <c r="I321" s="26" t="s">
        <v>93</v>
      </c>
      <c r="J321" s="26">
        <v>1317.6672080000001</v>
      </c>
      <c r="K321" s="28">
        <f t="shared" si="33"/>
        <v>1.317667208</v>
      </c>
      <c r="L321" s="27">
        <v>1</v>
      </c>
      <c r="M321" s="26">
        <f t="shared" si="32"/>
        <v>0.2</v>
      </c>
      <c r="N321" s="27">
        <f t="shared" si="34"/>
        <v>2.5</v>
      </c>
      <c r="O321" s="26">
        <f t="shared" si="35"/>
        <v>0.92</v>
      </c>
      <c r="P321" s="27" t="s">
        <v>33</v>
      </c>
      <c r="Q321" s="26" t="str">
        <f t="shared" si="36"/>
        <v>No</v>
      </c>
      <c r="R321" s="27">
        <f t="shared" si="37"/>
        <v>151.78339324658978</v>
      </c>
      <c r="S321" s="26">
        <f t="shared" si="38"/>
        <v>2</v>
      </c>
      <c r="T321" s="27">
        <f t="shared" si="39"/>
        <v>73</v>
      </c>
    </row>
    <row r="322" spans="1:20" x14ac:dyDescent="0.45">
      <c r="A322" s="24">
        <v>318</v>
      </c>
      <c r="B322" s="26" t="s">
        <v>79</v>
      </c>
      <c r="C322" s="27" t="s">
        <v>48</v>
      </c>
      <c r="D322" s="26" t="s">
        <v>93</v>
      </c>
      <c r="E322" s="27" t="s">
        <v>94</v>
      </c>
      <c r="F322" s="26" t="s">
        <v>100</v>
      </c>
      <c r="G322" s="27" t="s">
        <v>93</v>
      </c>
      <c r="H322" s="27" t="s">
        <v>93</v>
      </c>
      <c r="I322" s="26" t="s">
        <v>93</v>
      </c>
      <c r="J322" s="26">
        <v>5014.3924030000007</v>
      </c>
      <c r="K322" s="28">
        <f t="shared" si="33"/>
        <v>5.0143924030000004</v>
      </c>
      <c r="L322" s="27">
        <v>2</v>
      </c>
      <c r="M322" s="26">
        <f t="shared" si="32"/>
        <v>0.4</v>
      </c>
      <c r="N322" s="27">
        <f t="shared" si="34"/>
        <v>2.5</v>
      </c>
      <c r="O322" s="26">
        <f t="shared" si="35"/>
        <v>0.84</v>
      </c>
      <c r="P322" s="27" t="s">
        <v>33</v>
      </c>
      <c r="Q322" s="26" t="str">
        <f t="shared" si="36"/>
        <v>No</v>
      </c>
      <c r="R322" s="27">
        <f t="shared" si="37"/>
        <v>79.770382501514817</v>
      </c>
      <c r="S322" s="26">
        <f t="shared" si="38"/>
        <v>1</v>
      </c>
      <c r="T322" s="27">
        <f t="shared" si="39"/>
        <v>94</v>
      </c>
    </row>
    <row r="323" spans="1:20" x14ac:dyDescent="0.45">
      <c r="A323" s="24">
        <v>319</v>
      </c>
      <c r="B323" s="26" t="s">
        <v>79</v>
      </c>
      <c r="C323" s="27" t="s">
        <v>48</v>
      </c>
      <c r="D323" s="26" t="s">
        <v>93</v>
      </c>
      <c r="E323" s="27" t="s">
        <v>94</v>
      </c>
      <c r="F323" s="26" t="s">
        <v>99</v>
      </c>
      <c r="G323" s="27" t="s">
        <v>93</v>
      </c>
      <c r="H323" s="27" t="s">
        <v>93</v>
      </c>
      <c r="I323" s="26" t="s">
        <v>93</v>
      </c>
      <c r="J323" s="26">
        <v>1243.8525810000001</v>
      </c>
      <c r="K323" s="28">
        <f t="shared" si="33"/>
        <v>1.2438525810000001</v>
      </c>
      <c r="L323" s="27">
        <v>2</v>
      </c>
      <c r="M323" s="26">
        <f t="shared" si="32"/>
        <v>0.4</v>
      </c>
      <c r="N323" s="27">
        <f t="shared" si="34"/>
        <v>2.5</v>
      </c>
      <c r="O323" s="26">
        <f t="shared" si="35"/>
        <v>0.84</v>
      </c>
      <c r="P323" s="27" t="s">
        <v>33</v>
      </c>
      <c r="Q323" s="26" t="str">
        <f t="shared" si="36"/>
        <v>No</v>
      </c>
      <c r="R323" s="27">
        <f t="shared" si="37"/>
        <v>321.58151706243075</v>
      </c>
      <c r="S323" s="26">
        <f t="shared" si="38"/>
        <v>3</v>
      </c>
      <c r="T323" s="27">
        <f t="shared" si="39"/>
        <v>34</v>
      </c>
    </row>
    <row r="324" spans="1:20" x14ac:dyDescent="0.45">
      <c r="A324" s="24">
        <v>320</v>
      </c>
      <c r="B324" s="26" t="s">
        <v>79</v>
      </c>
      <c r="C324" s="27" t="s">
        <v>48</v>
      </c>
      <c r="D324" s="26" t="s">
        <v>93</v>
      </c>
      <c r="E324" s="27" t="s">
        <v>95</v>
      </c>
      <c r="F324" s="26" t="s">
        <v>95</v>
      </c>
      <c r="G324" s="27" t="s">
        <v>93</v>
      </c>
      <c r="H324" s="27" t="s">
        <v>93</v>
      </c>
      <c r="I324" s="26" t="s">
        <v>123</v>
      </c>
      <c r="J324" s="26">
        <v>493.41940899999997</v>
      </c>
      <c r="K324" s="28">
        <f t="shared" si="33"/>
        <v>0.49341940899999998</v>
      </c>
      <c r="L324" s="27">
        <v>1</v>
      </c>
      <c r="M324" s="26">
        <f t="shared" si="32"/>
        <v>0.2</v>
      </c>
      <c r="N324" s="27">
        <f t="shared" si="34"/>
        <v>1</v>
      </c>
      <c r="O324" s="26">
        <f t="shared" si="35"/>
        <v>0.8</v>
      </c>
      <c r="P324" s="27" t="s">
        <v>33</v>
      </c>
      <c r="Q324" s="26" t="str">
        <f t="shared" si="36"/>
        <v>No</v>
      </c>
      <c r="R324" s="27">
        <f t="shared" si="37"/>
        <v>405.33468354099551</v>
      </c>
      <c r="S324" s="26">
        <f t="shared" si="38"/>
        <v>3</v>
      </c>
      <c r="T324" s="27">
        <f t="shared" si="39"/>
        <v>26</v>
      </c>
    </row>
    <row r="325" spans="1:20" x14ac:dyDescent="0.45">
      <c r="A325" s="24">
        <v>321</v>
      </c>
      <c r="B325" s="26" t="s">
        <v>79</v>
      </c>
      <c r="C325" s="27" t="s">
        <v>48</v>
      </c>
      <c r="D325" s="26" t="s">
        <v>93</v>
      </c>
      <c r="E325" s="27" t="s">
        <v>95</v>
      </c>
      <c r="F325" s="26" t="s">
        <v>95</v>
      </c>
      <c r="G325" s="27" t="s">
        <v>93</v>
      </c>
      <c r="H325" s="27" t="s">
        <v>93</v>
      </c>
      <c r="I325" s="26" t="s">
        <v>124</v>
      </c>
      <c r="J325" s="26">
        <v>79.013631000000004</v>
      </c>
      <c r="K325" s="28">
        <f t="shared" si="33"/>
        <v>7.9013631000000001E-2</v>
      </c>
      <c r="L325" s="27">
        <v>0</v>
      </c>
      <c r="M325" s="26">
        <f t="shared" ref="M325:M388" si="40">L325/5</f>
        <v>0</v>
      </c>
      <c r="N325" s="27">
        <f t="shared" si="34"/>
        <v>1</v>
      </c>
      <c r="O325" s="26">
        <f t="shared" si="35"/>
        <v>1</v>
      </c>
      <c r="P325" s="27" t="s">
        <v>33</v>
      </c>
      <c r="Q325" s="26" t="str">
        <f t="shared" si="36"/>
        <v>No</v>
      </c>
      <c r="R325" s="27">
        <f t="shared" si="37"/>
        <v>0</v>
      </c>
      <c r="S325" s="26">
        <f t="shared" si="38"/>
        <v>1</v>
      </c>
      <c r="T325" s="27">
        <f t="shared" si="39"/>
        <v>151</v>
      </c>
    </row>
    <row r="326" spans="1:20" x14ac:dyDescent="0.45">
      <c r="A326" s="24">
        <v>322</v>
      </c>
      <c r="B326" s="26" t="s">
        <v>79</v>
      </c>
      <c r="C326" s="27" t="s">
        <v>48</v>
      </c>
      <c r="D326" s="26" t="s">
        <v>93</v>
      </c>
      <c r="E326" s="27" t="s">
        <v>95</v>
      </c>
      <c r="F326" s="26" t="s">
        <v>95</v>
      </c>
      <c r="G326" s="27" t="s">
        <v>93</v>
      </c>
      <c r="H326" s="27" t="s">
        <v>93</v>
      </c>
      <c r="I326" s="26" t="s">
        <v>125</v>
      </c>
      <c r="J326" s="26">
        <v>966.70761100000004</v>
      </c>
      <c r="K326" s="28">
        <f t="shared" ref="K326:K389" si="41">J326/1000</f>
        <v>0.96670761100000002</v>
      </c>
      <c r="L326" s="27">
        <v>0</v>
      </c>
      <c r="M326" s="26">
        <f t="shared" si="40"/>
        <v>0</v>
      </c>
      <c r="N326" s="27">
        <f t="shared" ref="N326:N389" si="42">IF(E326="&lt;=320mm",2.5,1)</f>
        <v>1</v>
      </c>
      <c r="O326" s="26">
        <f t="shared" ref="O326:O389" si="43">1-(M326/N326)</f>
        <v>1</v>
      </c>
      <c r="P326" s="27" t="s">
        <v>33</v>
      </c>
      <c r="Q326" s="26" t="str">
        <f t="shared" ref="Q326:Q389" si="44">IF(AND(O326&lt;0.5,O326&gt;-0.5),"Yes","No")</f>
        <v>No</v>
      </c>
      <c r="R326" s="27">
        <f t="shared" ref="R326:R389" si="45">M326/(K326/1000)</f>
        <v>0</v>
      </c>
      <c r="S326" s="26">
        <f t="shared" ref="S326:S389" si="46">IF(R326&lt;=125,1,IF(R326&lt;250,2,IF(R326&lt;500,3,IF(R326&lt;1000,4,5))))</f>
        <v>1</v>
      </c>
      <c r="T326" s="27">
        <f t="shared" ref="T326:T389" si="47">RANK(R326,R$5:R$462)</f>
        <v>151</v>
      </c>
    </row>
    <row r="327" spans="1:20" x14ac:dyDescent="0.45">
      <c r="A327" s="24">
        <v>323</v>
      </c>
      <c r="B327" s="26" t="s">
        <v>79</v>
      </c>
      <c r="C327" s="27" t="s">
        <v>48</v>
      </c>
      <c r="D327" s="26" t="s">
        <v>93</v>
      </c>
      <c r="E327" s="27" t="s">
        <v>95</v>
      </c>
      <c r="F327" s="26" t="s">
        <v>95</v>
      </c>
      <c r="G327" s="27" t="s">
        <v>93</v>
      </c>
      <c r="H327" s="27" t="s">
        <v>93</v>
      </c>
      <c r="I327" s="26" t="s">
        <v>133</v>
      </c>
      <c r="J327" s="26">
        <v>17.279734000000001</v>
      </c>
      <c r="K327" s="28">
        <f t="shared" si="41"/>
        <v>1.7279734000000001E-2</v>
      </c>
      <c r="L327" s="27">
        <v>0</v>
      </c>
      <c r="M327" s="26">
        <f t="shared" si="40"/>
        <v>0</v>
      </c>
      <c r="N327" s="27">
        <f t="shared" si="42"/>
        <v>1</v>
      </c>
      <c r="O327" s="26">
        <f t="shared" si="43"/>
        <v>1</v>
      </c>
      <c r="P327" s="27" t="s">
        <v>33</v>
      </c>
      <c r="Q327" s="26" t="str">
        <f t="shared" si="44"/>
        <v>No</v>
      </c>
      <c r="R327" s="27">
        <f t="shared" si="45"/>
        <v>0</v>
      </c>
      <c r="S327" s="26">
        <f t="shared" si="46"/>
        <v>1</v>
      </c>
      <c r="T327" s="27">
        <f t="shared" si="47"/>
        <v>151</v>
      </c>
    </row>
    <row r="328" spans="1:20" x14ac:dyDescent="0.45">
      <c r="A328" s="24">
        <v>324</v>
      </c>
      <c r="B328" s="26" t="s">
        <v>79</v>
      </c>
      <c r="C328" s="27" t="s">
        <v>48</v>
      </c>
      <c r="D328" s="26" t="s">
        <v>93</v>
      </c>
      <c r="E328" s="27" t="s">
        <v>96</v>
      </c>
      <c r="F328" s="26" t="s">
        <v>96</v>
      </c>
      <c r="G328" s="27" t="s">
        <v>93</v>
      </c>
      <c r="H328" s="27" t="s">
        <v>93</v>
      </c>
      <c r="I328" s="26" t="s">
        <v>121</v>
      </c>
      <c r="J328" s="26">
        <v>2655.8992269999999</v>
      </c>
      <c r="K328" s="28">
        <f t="shared" si="41"/>
        <v>2.6558992269999999</v>
      </c>
      <c r="L328" s="27">
        <v>0</v>
      </c>
      <c r="M328" s="26">
        <f t="shared" si="40"/>
        <v>0</v>
      </c>
      <c r="N328" s="27">
        <f t="shared" si="42"/>
        <v>1</v>
      </c>
      <c r="O328" s="26">
        <f t="shared" si="43"/>
        <v>1</v>
      </c>
      <c r="P328" s="27" t="s">
        <v>33</v>
      </c>
      <c r="Q328" s="26" t="str">
        <f t="shared" si="44"/>
        <v>No</v>
      </c>
      <c r="R328" s="27">
        <f t="shared" si="45"/>
        <v>0</v>
      </c>
      <c r="S328" s="26">
        <f t="shared" si="46"/>
        <v>1</v>
      </c>
      <c r="T328" s="27">
        <f t="shared" si="47"/>
        <v>151</v>
      </c>
    </row>
    <row r="329" spans="1:20" x14ac:dyDescent="0.45">
      <c r="A329" s="24">
        <v>325</v>
      </c>
      <c r="B329" s="26" t="s">
        <v>79</v>
      </c>
      <c r="C329" s="27" t="s">
        <v>48</v>
      </c>
      <c r="D329" s="26" t="s">
        <v>93</v>
      </c>
      <c r="E329" s="27" t="s">
        <v>96</v>
      </c>
      <c r="F329" s="26" t="s">
        <v>96</v>
      </c>
      <c r="G329" s="27" t="s">
        <v>93</v>
      </c>
      <c r="H329" s="27" t="s">
        <v>93</v>
      </c>
      <c r="I329" s="26" t="s">
        <v>128</v>
      </c>
      <c r="J329" s="26">
        <v>3735.4047740000001</v>
      </c>
      <c r="K329" s="28">
        <f t="shared" si="41"/>
        <v>3.735404774</v>
      </c>
      <c r="L329" s="27">
        <v>1</v>
      </c>
      <c r="M329" s="26">
        <f t="shared" si="40"/>
        <v>0.2</v>
      </c>
      <c r="N329" s="27">
        <f t="shared" si="42"/>
        <v>1</v>
      </c>
      <c r="O329" s="26">
        <f t="shared" si="43"/>
        <v>0.8</v>
      </c>
      <c r="P329" s="27" t="s">
        <v>33</v>
      </c>
      <c r="Q329" s="26" t="str">
        <f t="shared" si="44"/>
        <v>No</v>
      </c>
      <c r="R329" s="27">
        <f t="shared" si="45"/>
        <v>53.541720938005106</v>
      </c>
      <c r="S329" s="26">
        <f t="shared" si="46"/>
        <v>1</v>
      </c>
      <c r="T329" s="27">
        <f t="shared" si="47"/>
        <v>104</v>
      </c>
    </row>
    <row r="330" spans="1:20" x14ac:dyDescent="0.45">
      <c r="A330" s="24">
        <v>326</v>
      </c>
      <c r="B330" s="26" t="s">
        <v>79</v>
      </c>
      <c r="C330" s="27" t="s">
        <v>48</v>
      </c>
      <c r="D330" s="26" t="s">
        <v>93</v>
      </c>
      <c r="E330" s="27" t="s">
        <v>96</v>
      </c>
      <c r="F330" s="26" t="s">
        <v>96</v>
      </c>
      <c r="G330" s="27" t="s">
        <v>93</v>
      </c>
      <c r="H330" s="27" t="s">
        <v>93</v>
      </c>
      <c r="I330" s="26" t="s">
        <v>129</v>
      </c>
      <c r="J330" s="26">
        <v>122.548326</v>
      </c>
      <c r="K330" s="28">
        <f t="shared" si="41"/>
        <v>0.122548326</v>
      </c>
      <c r="L330" s="27">
        <v>0</v>
      </c>
      <c r="M330" s="26">
        <f t="shared" si="40"/>
        <v>0</v>
      </c>
      <c r="N330" s="27">
        <f t="shared" si="42"/>
        <v>1</v>
      </c>
      <c r="O330" s="26">
        <f t="shared" si="43"/>
        <v>1</v>
      </c>
      <c r="P330" s="27" t="s">
        <v>33</v>
      </c>
      <c r="Q330" s="26" t="str">
        <f t="shared" si="44"/>
        <v>No</v>
      </c>
      <c r="R330" s="27">
        <f t="shared" si="45"/>
        <v>0</v>
      </c>
      <c r="S330" s="26">
        <f t="shared" si="46"/>
        <v>1</v>
      </c>
      <c r="T330" s="27">
        <f t="shared" si="47"/>
        <v>151</v>
      </c>
    </row>
    <row r="331" spans="1:20" x14ac:dyDescent="0.45">
      <c r="A331" s="24">
        <v>327</v>
      </c>
      <c r="B331" s="26" t="s">
        <v>79</v>
      </c>
      <c r="C331" s="27" t="s">
        <v>48</v>
      </c>
      <c r="D331" s="26" t="s">
        <v>93</v>
      </c>
      <c r="E331" s="27" t="s">
        <v>96</v>
      </c>
      <c r="F331" s="26" t="s">
        <v>96</v>
      </c>
      <c r="G331" s="27" t="s">
        <v>93</v>
      </c>
      <c r="H331" s="27" t="s">
        <v>93</v>
      </c>
      <c r="I331" s="26" t="s">
        <v>124</v>
      </c>
      <c r="J331" s="26">
        <v>3096.9787860000001</v>
      </c>
      <c r="K331" s="28">
        <f t="shared" si="41"/>
        <v>3.0969787860000002</v>
      </c>
      <c r="L331" s="27">
        <v>3</v>
      </c>
      <c r="M331" s="26">
        <f t="shared" si="40"/>
        <v>0.6</v>
      </c>
      <c r="N331" s="27">
        <f t="shared" si="42"/>
        <v>1</v>
      </c>
      <c r="O331" s="26">
        <f t="shared" si="43"/>
        <v>0.4</v>
      </c>
      <c r="P331" s="27" t="s">
        <v>33</v>
      </c>
      <c r="Q331" s="26" t="str">
        <f t="shared" si="44"/>
        <v>Yes</v>
      </c>
      <c r="R331" s="27">
        <f t="shared" si="45"/>
        <v>193.73720049756903</v>
      </c>
      <c r="S331" s="26">
        <f t="shared" si="46"/>
        <v>2</v>
      </c>
      <c r="T331" s="27">
        <f t="shared" si="47"/>
        <v>57</v>
      </c>
    </row>
    <row r="332" spans="1:20" x14ac:dyDescent="0.45">
      <c r="A332" s="24">
        <v>328</v>
      </c>
      <c r="B332" s="26" t="s">
        <v>79</v>
      </c>
      <c r="C332" s="27" t="s">
        <v>48</v>
      </c>
      <c r="D332" s="26" t="s">
        <v>93</v>
      </c>
      <c r="E332" s="27" t="s">
        <v>96</v>
      </c>
      <c r="F332" s="26" t="s">
        <v>96</v>
      </c>
      <c r="G332" s="27" t="s">
        <v>93</v>
      </c>
      <c r="H332" s="27" t="s">
        <v>93</v>
      </c>
      <c r="I332" s="26" t="s">
        <v>114</v>
      </c>
      <c r="J332" s="26">
        <v>22.893954000000001</v>
      </c>
      <c r="K332" s="28">
        <f t="shared" si="41"/>
        <v>2.2893954000000001E-2</v>
      </c>
      <c r="L332" s="27">
        <v>0</v>
      </c>
      <c r="M332" s="26">
        <f t="shared" si="40"/>
        <v>0</v>
      </c>
      <c r="N332" s="27">
        <f t="shared" si="42"/>
        <v>1</v>
      </c>
      <c r="O332" s="26">
        <f t="shared" si="43"/>
        <v>1</v>
      </c>
      <c r="P332" s="27" t="s">
        <v>33</v>
      </c>
      <c r="Q332" s="26" t="str">
        <f t="shared" si="44"/>
        <v>No</v>
      </c>
      <c r="R332" s="27">
        <f t="shared" si="45"/>
        <v>0</v>
      </c>
      <c r="S332" s="26">
        <f t="shared" si="46"/>
        <v>1</v>
      </c>
      <c r="T332" s="27">
        <f t="shared" si="47"/>
        <v>151</v>
      </c>
    </row>
    <row r="333" spans="1:20" x14ac:dyDescent="0.45">
      <c r="A333" s="24">
        <v>329</v>
      </c>
      <c r="B333" s="26" t="s">
        <v>79</v>
      </c>
      <c r="C333" s="27" t="s">
        <v>48</v>
      </c>
      <c r="D333" s="26" t="s">
        <v>93</v>
      </c>
      <c r="E333" s="27" t="s">
        <v>96</v>
      </c>
      <c r="F333" s="26" t="s">
        <v>96</v>
      </c>
      <c r="G333" s="27" t="s">
        <v>93</v>
      </c>
      <c r="H333" s="27" t="s">
        <v>93</v>
      </c>
      <c r="I333" s="26" t="s">
        <v>125</v>
      </c>
      <c r="J333" s="26">
        <v>21.373093000000001</v>
      </c>
      <c r="K333" s="28">
        <f t="shared" si="41"/>
        <v>2.1373092999999999E-2</v>
      </c>
      <c r="L333" s="27">
        <v>0</v>
      </c>
      <c r="M333" s="26">
        <f t="shared" si="40"/>
        <v>0</v>
      </c>
      <c r="N333" s="27">
        <f t="shared" si="42"/>
        <v>1</v>
      </c>
      <c r="O333" s="26">
        <f t="shared" si="43"/>
        <v>1</v>
      </c>
      <c r="P333" s="27" t="s">
        <v>33</v>
      </c>
      <c r="Q333" s="26" t="str">
        <f t="shared" si="44"/>
        <v>No</v>
      </c>
      <c r="R333" s="27">
        <f t="shared" si="45"/>
        <v>0</v>
      </c>
      <c r="S333" s="26">
        <f t="shared" si="46"/>
        <v>1</v>
      </c>
      <c r="T333" s="27">
        <f t="shared" si="47"/>
        <v>151</v>
      </c>
    </row>
    <row r="334" spans="1:20" x14ac:dyDescent="0.45">
      <c r="A334" s="24">
        <v>330</v>
      </c>
      <c r="B334" s="26" t="s">
        <v>79</v>
      </c>
      <c r="C334" s="27" t="s">
        <v>48</v>
      </c>
      <c r="D334" s="26" t="s">
        <v>93</v>
      </c>
      <c r="E334" s="27" t="s">
        <v>96</v>
      </c>
      <c r="F334" s="26" t="s">
        <v>96</v>
      </c>
      <c r="G334" s="27" t="s">
        <v>93</v>
      </c>
      <c r="H334" s="27" t="s">
        <v>93</v>
      </c>
      <c r="I334" s="26" t="s">
        <v>127</v>
      </c>
      <c r="J334" s="26">
        <v>159.86028300000001</v>
      </c>
      <c r="K334" s="28">
        <f t="shared" si="41"/>
        <v>0.15986028300000002</v>
      </c>
      <c r="L334" s="27">
        <v>0</v>
      </c>
      <c r="M334" s="26">
        <f t="shared" si="40"/>
        <v>0</v>
      </c>
      <c r="N334" s="27">
        <f t="shared" si="42"/>
        <v>1</v>
      </c>
      <c r="O334" s="26">
        <f t="shared" si="43"/>
        <v>1</v>
      </c>
      <c r="P334" s="27" t="s">
        <v>33</v>
      </c>
      <c r="Q334" s="26" t="str">
        <f t="shared" si="44"/>
        <v>No</v>
      </c>
      <c r="R334" s="27">
        <f t="shared" si="45"/>
        <v>0</v>
      </c>
      <c r="S334" s="26">
        <f t="shared" si="46"/>
        <v>1</v>
      </c>
      <c r="T334" s="27">
        <f t="shared" si="47"/>
        <v>151</v>
      </c>
    </row>
    <row r="335" spans="1:20" x14ac:dyDescent="0.45">
      <c r="A335" s="24">
        <v>331</v>
      </c>
      <c r="B335" s="26" t="s">
        <v>79</v>
      </c>
      <c r="C335" s="27" t="s">
        <v>48</v>
      </c>
      <c r="D335" s="26" t="s">
        <v>93</v>
      </c>
      <c r="E335" s="27" t="s">
        <v>96</v>
      </c>
      <c r="F335" s="26" t="s">
        <v>96</v>
      </c>
      <c r="G335" s="27" t="s">
        <v>93</v>
      </c>
      <c r="H335" s="27" t="s">
        <v>93</v>
      </c>
      <c r="I335" s="26" t="s">
        <v>133</v>
      </c>
      <c r="J335" s="26">
        <v>5046.6029570000001</v>
      </c>
      <c r="K335" s="28">
        <f t="shared" si="41"/>
        <v>5.0466029570000002</v>
      </c>
      <c r="L335" s="27">
        <v>5</v>
      </c>
      <c r="M335" s="26">
        <f t="shared" si="40"/>
        <v>1</v>
      </c>
      <c r="N335" s="27">
        <f t="shared" si="42"/>
        <v>1</v>
      </c>
      <c r="O335" s="26">
        <f t="shared" si="43"/>
        <v>0</v>
      </c>
      <c r="P335" s="27" t="s">
        <v>33</v>
      </c>
      <c r="Q335" s="26" t="str">
        <f t="shared" si="44"/>
        <v>Yes</v>
      </c>
      <c r="R335" s="27">
        <f t="shared" si="45"/>
        <v>198.15309595793113</v>
      </c>
      <c r="S335" s="26">
        <f t="shared" si="46"/>
        <v>2</v>
      </c>
      <c r="T335" s="27">
        <f t="shared" si="47"/>
        <v>54</v>
      </c>
    </row>
    <row r="336" spans="1:20" x14ac:dyDescent="0.45">
      <c r="A336" s="24">
        <v>332</v>
      </c>
      <c r="B336" s="26" t="s">
        <v>79</v>
      </c>
      <c r="C336" s="27" t="s">
        <v>48</v>
      </c>
      <c r="D336" s="26" t="s">
        <v>93</v>
      </c>
      <c r="E336" s="27" t="s">
        <v>96</v>
      </c>
      <c r="F336" s="26" t="s">
        <v>96</v>
      </c>
      <c r="G336" s="27" t="s">
        <v>93</v>
      </c>
      <c r="H336" s="27" t="s">
        <v>93</v>
      </c>
      <c r="I336" s="26" t="s">
        <v>127</v>
      </c>
      <c r="J336" s="26">
        <v>37.976083000000003</v>
      </c>
      <c r="K336" s="28">
        <f t="shared" si="41"/>
        <v>3.7976083000000001E-2</v>
      </c>
      <c r="L336" s="27">
        <v>0</v>
      </c>
      <c r="M336" s="26">
        <f t="shared" si="40"/>
        <v>0</v>
      </c>
      <c r="N336" s="27">
        <f t="shared" si="42"/>
        <v>1</v>
      </c>
      <c r="O336" s="26">
        <f t="shared" si="43"/>
        <v>1</v>
      </c>
      <c r="P336" s="27" t="s">
        <v>33</v>
      </c>
      <c r="Q336" s="26" t="str">
        <f t="shared" si="44"/>
        <v>No</v>
      </c>
      <c r="R336" s="27">
        <f t="shared" si="45"/>
        <v>0</v>
      </c>
      <c r="S336" s="26">
        <f t="shared" si="46"/>
        <v>1</v>
      </c>
      <c r="T336" s="27">
        <f t="shared" si="47"/>
        <v>151</v>
      </c>
    </row>
    <row r="337" spans="1:20" x14ac:dyDescent="0.45">
      <c r="A337" s="24">
        <v>333</v>
      </c>
      <c r="B337" s="26" t="s">
        <v>79</v>
      </c>
      <c r="C337" s="27" t="s">
        <v>27</v>
      </c>
      <c r="D337" s="26" t="s">
        <v>93</v>
      </c>
      <c r="E337" s="27" t="s">
        <v>94</v>
      </c>
      <c r="F337" s="26" t="s">
        <v>98</v>
      </c>
      <c r="G337" s="27" t="s">
        <v>93</v>
      </c>
      <c r="H337" s="27" t="s">
        <v>93</v>
      </c>
      <c r="I337" s="26" t="s">
        <v>93</v>
      </c>
      <c r="J337" s="26">
        <v>580.04588899999999</v>
      </c>
      <c r="K337" s="28">
        <f t="shared" si="41"/>
        <v>0.58004588899999998</v>
      </c>
      <c r="L337" s="27">
        <v>0</v>
      </c>
      <c r="M337" s="26">
        <f t="shared" si="40"/>
        <v>0</v>
      </c>
      <c r="N337" s="27">
        <f t="shared" si="42"/>
        <v>2.5</v>
      </c>
      <c r="O337" s="26">
        <f t="shared" si="43"/>
        <v>1</v>
      </c>
      <c r="P337" s="27" t="s">
        <v>33</v>
      </c>
      <c r="Q337" s="26" t="str">
        <f t="shared" si="44"/>
        <v>No</v>
      </c>
      <c r="R337" s="27">
        <f t="shared" si="45"/>
        <v>0</v>
      </c>
      <c r="S337" s="26">
        <f t="shared" si="46"/>
        <v>1</v>
      </c>
      <c r="T337" s="27">
        <f t="shared" si="47"/>
        <v>151</v>
      </c>
    </row>
    <row r="338" spans="1:20" x14ac:dyDescent="0.45">
      <c r="A338" s="24">
        <v>334</v>
      </c>
      <c r="B338" s="26" t="s">
        <v>79</v>
      </c>
      <c r="C338" s="27" t="s">
        <v>27</v>
      </c>
      <c r="D338" s="26" t="s">
        <v>93</v>
      </c>
      <c r="E338" s="27" t="s">
        <v>94</v>
      </c>
      <c r="F338" s="26" t="s">
        <v>100</v>
      </c>
      <c r="G338" s="27" t="s">
        <v>93</v>
      </c>
      <c r="H338" s="27" t="s">
        <v>93</v>
      </c>
      <c r="I338" s="26" t="s">
        <v>93</v>
      </c>
      <c r="J338" s="26">
        <v>438.24786999999998</v>
      </c>
      <c r="K338" s="28">
        <f t="shared" si="41"/>
        <v>0.43824786999999998</v>
      </c>
      <c r="L338" s="27">
        <v>0</v>
      </c>
      <c r="M338" s="26">
        <f t="shared" si="40"/>
        <v>0</v>
      </c>
      <c r="N338" s="27">
        <f t="shared" si="42"/>
        <v>2.5</v>
      </c>
      <c r="O338" s="26">
        <f t="shared" si="43"/>
        <v>1</v>
      </c>
      <c r="P338" s="27" t="s">
        <v>33</v>
      </c>
      <c r="Q338" s="26" t="str">
        <f t="shared" si="44"/>
        <v>No</v>
      </c>
      <c r="R338" s="27">
        <f t="shared" si="45"/>
        <v>0</v>
      </c>
      <c r="S338" s="26">
        <f t="shared" si="46"/>
        <v>1</v>
      </c>
      <c r="T338" s="27">
        <f t="shared" si="47"/>
        <v>151</v>
      </c>
    </row>
    <row r="339" spans="1:20" x14ac:dyDescent="0.45">
      <c r="A339" s="24">
        <v>335</v>
      </c>
      <c r="B339" s="26" t="s">
        <v>79</v>
      </c>
      <c r="C339" s="27" t="s">
        <v>27</v>
      </c>
      <c r="D339" s="26" t="s">
        <v>93</v>
      </c>
      <c r="E339" s="27" t="s">
        <v>94</v>
      </c>
      <c r="F339" s="26" t="s">
        <v>100</v>
      </c>
      <c r="G339" s="27" t="s">
        <v>93</v>
      </c>
      <c r="H339" s="27" t="s">
        <v>93</v>
      </c>
      <c r="I339" s="26" t="s">
        <v>93</v>
      </c>
      <c r="J339" s="26">
        <v>4.5467500000000003</v>
      </c>
      <c r="K339" s="28">
        <f t="shared" si="41"/>
        <v>4.5467500000000004E-3</v>
      </c>
      <c r="L339" s="27">
        <v>0</v>
      </c>
      <c r="M339" s="26">
        <f t="shared" si="40"/>
        <v>0</v>
      </c>
      <c r="N339" s="27">
        <f t="shared" si="42"/>
        <v>2.5</v>
      </c>
      <c r="O339" s="26">
        <f t="shared" si="43"/>
        <v>1</v>
      </c>
      <c r="P339" s="27" t="s">
        <v>33</v>
      </c>
      <c r="Q339" s="26" t="str">
        <f t="shared" si="44"/>
        <v>No</v>
      </c>
      <c r="R339" s="27">
        <f t="shared" si="45"/>
        <v>0</v>
      </c>
      <c r="S339" s="26">
        <f t="shared" si="46"/>
        <v>1</v>
      </c>
      <c r="T339" s="27">
        <f t="shared" si="47"/>
        <v>151</v>
      </c>
    </row>
    <row r="340" spans="1:20" x14ac:dyDescent="0.45">
      <c r="A340" s="24">
        <v>336</v>
      </c>
      <c r="B340" s="26" t="s">
        <v>79</v>
      </c>
      <c r="C340" s="27" t="s">
        <v>27</v>
      </c>
      <c r="D340" s="26" t="s">
        <v>93</v>
      </c>
      <c r="E340" s="27" t="s">
        <v>94</v>
      </c>
      <c r="F340" s="26" t="s">
        <v>99</v>
      </c>
      <c r="G340" s="27" t="s">
        <v>93</v>
      </c>
      <c r="H340" s="27" t="s">
        <v>93</v>
      </c>
      <c r="I340" s="26" t="s">
        <v>93</v>
      </c>
      <c r="J340" s="26">
        <v>46.437680999999998</v>
      </c>
      <c r="K340" s="28">
        <f t="shared" si="41"/>
        <v>4.6437680999999995E-2</v>
      </c>
      <c r="L340" s="27">
        <v>0</v>
      </c>
      <c r="M340" s="26">
        <f t="shared" si="40"/>
        <v>0</v>
      </c>
      <c r="N340" s="27">
        <f t="shared" si="42"/>
        <v>2.5</v>
      </c>
      <c r="O340" s="26">
        <f t="shared" si="43"/>
        <v>1</v>
      </c>
      <c r="P340" s="27" t="s">
        <v>33</v>
      </c>
      <c r="Q340" s="26" t="str">
        <f t="shared" si="44"/>
        <v>No</v>
      </c>
      <c r="R340" s="27">
        <f t="shared" si="45"/>
        <v>0</v>
      </c>
      <c r="S340" s="26">
        <f t="shared" si="46"/>
        <v>1</v>
      </c>
      <c r="T340" s="27">
        <f t="shared" si="47"/>
        <v>151</v>
      </c>
    </row>
    <row r="341" spans="1:20" x14ac:dyDescent="0.45">
      <c r="A341" s="24">
        <v>337</v>
      </c>
      <c r="B341" s="26" t="s">
        <v>79</v>
      </c>
      <c r="C341" s="27" t="s">
        <v>27</v>
      </c>
      <c r="D341" s="26" t="s">
        <v>93</v>
      </c>
      <c r="E341" s="27" t="s">
        <v>94</v>
      </c>
      <c r="F341" s="26" t="s">
        <v>99</v>
      </c>
      <c r="G341" s="27" t="s">
        <v>93</v>
      </c>
      <c r="H341" s="27" t="s">
        <v>93</v>
      </c>
      <c r="I341" s="26" t="s">
        <v>93</v>
      </c>
      <c r="J341" s="26">
        <v>403.18241699999999</v>
      </c>
      <c r="K341" s="28">
        <f t="shared" si="41"/>
        <v>0.40318241699999996</v>
      </c>
      <c r="L341" s="27">
        <v>3</v>
      </c>
      <c r="M341" s="26">
        <f t="shared" si="40"/>
        <v>0.6</v>
      </c>
      <c r="N341" s="27">
        <f t="shared" si="42"/>
        <v>2.5</v>
      </c>
      <c r="O341" s="26">
        <f t="shared" si="43"/>
        <v>0.76</v>
      </c>
      <c r="P341" s="27" t="s">
        <v>33</v>
      </c>
      <c r="Q341" s="26" t="str">
        <f t="shared" si="44"/>
        <v>No</v>
      </c>
      <c r="R341" s="27">
        <f t="shared" si="45"/>
        <v>1488.1601347213514</v>
      </c>
      <c r="S341" s="26">
        <f t="shared" si="46"/>
        <v>5</v>
      </c>
      <c r="T341" s="27">
        <f t="shared" si="47"/>
        <v>9</v>
      </c>
    </row>
    <row r="342" spans="1:20" x14ac:dyDescent="0.45">
      <c r="A342" s="24">
        <v>338</v>
      </c>
      <c r="B342" s="26" t="s">
        <v>79</v>
      </c>
      <c r="C342" s="27" t="s">
        <v>27</v>
      </c>
      <c r="D342" s="26" t="s">
        <v>93</v>
      </c>
      <c r="E342" s="27" t="s">
        <v>76</v>
      </c>
      <c r="F342" s="26" t="s">
        <v>76</v>
      </c>
      <c r="G342" s="27" t="s">
        <v>93</v>
      </c>
      <c r="H342" s="27" t="s">
        <v>93</v>
      </c>
      <c r="I342" s="26" t="s">
        <v>121</v>
      </c>
      <c r="J342" s="26">
        <v>1277.0445830000001</v>
      </c>
      <c r="K342" s="28">
        <f t="shared" si="41"/>
        <v>1.2770445830000001</v>
      </c>
      <c r="L342" s="27">
        <v>0</v>
      </c>
      <c r="M342" s="26">
        <f t="shared" si="40"/>
        <v>0</v>
      </c>
      <c r="N342" s="27">
        <f t="shared" si="42"/>
        <v>1</v>
      </c>
      <c r="O342" s="26">
        <f t="shared" si="43"/>
        <v>1</v>
      </c>
      <c r="P342" s="27" t="s">
        <v>33</v>
      </c>
      <c r="Q342" s="26" t="str">
        <f t="shared" si="44"/>
        <v>No</v>
      </c>
      <c r="R342" s="27">
        <f t="shared" si="45"/>
        <v>0</v>
      </c>
      <c r="S342" s="26">
        <f t="shared" si="46"/>
        <v>1</v>
      </c>
      <c r="T342" s="27">
        <f t="shared" si="47"/>
        <v>151</v>
      </c>
    </row>
    <row r="343" spans="1:20" x14ac:dyDescent="0.45">
      <c r="A343" s="24">
        <v>339</v>
      </c>
      <c r="B343" s="26" t="s">
        <v>79</v>
      </c>
      <c r="C343" s="27" t="s">
        <v>27</v>
      </c>
      <c r="D343" s="26" t="s">
        <v>93</v>
      </c>
      <c r="E343" s="27" t="s">
        <v>76</v>
      </c>
      <c r="F343" s="26" t="s">
        <v>76</v>
      </c>
      <c r="G343" s="27" t="s">
        <v>93</v>
      </c>
      <c r="H343" s="27" t="s">
        <v>93</v>
      </c>
      <c r="I343" s="26" t="s">
        <v>121</v>
      </c>
      <c r="J343" s="26">
        <v>8306.6193199999998</v>
      </c>
      <c r="K343" s="28">
        <f t="shared" si="41"/>
        <v>8.3066193199999994</v>
      </c>
      <c r="L343" s="27">
        <v>0</v>
      </c>
      <c r="M343" s="26">
        <f t="shared" si="40"/>
        <v>0</v>
      </c>
      <c r="N343" s="27">
        <f t="shared" si="42"/>
        <v>1</v>
      </c>
      <c r="O343" s="26">
        <f t="shared" si="43"/>
        <v>1</v>
      </c>
      <c r="P343" s="27" t="s">
        <v>33</v>
      </c>
      <c r="Q343" s="26" t="str">
        <f t="shared" si="44"/>
        <v>No</v>
      </c>
      <c r="R343" s="27">
        <f t="shared" si="45"/>
        <v>0</v>
      </c>
      <c r="S343" s="26">
        <f t="shared" si="46"/>
        <v>1</v>
      </c>
      <c r="T343" s="27">
        <f t="shared" si="47"/>
        <v>151</v>
      </c>
    </row>
    <row r="344" spans="1:20" x14ac:dyDescent="0.45">
      <c r="A344" s="24">
        <v>340</v>
      </c>
      <c r="B344" s="26" t="s">
        <v>79</v>
      </c>
      <c r="C344" s="27" t="s">
        <v>27</v>
      </c>
      <c r="D344" s="26" t="s">
        <v>93</v>
      </c>
      <c r="E344" s="27" t="s">
        <v>76</v>
      </c>
      <c r="F344" s="26" t="s">
        <v>76</v>
      </c>
      <c r="G344" s="27" t="s">
        <v>93</v>
      </c>
      <c r="H344" s="27" t="s">
        <v>93</v>
      </c>
      <c r="I344" s="26" t="s">
        <v>129</v>
      </c>
      <c r="J344" s="26">
        <v>1363.7109989999999</v>
      </c>
      <c r="K344" s="28">
        <f t="shared" si="41"/>
        <v>1.3637109989999998</v>
      </c>
      <c r="L344" s="27">
        <v>0</v>
      </c>
      <c r="M344" s="26">
        <f t="shared" si="40"/>
        <v>0</v>
      </c>
      <c r="N344" s="27">
        <f t="shared" si="42"/>
        <v>1</v>
      </c>
      <c r="O344" s="26">
        <f t="shared" si="43"/>
        <v>1</v>
      </c>
      <c r="P344" s="27" t="s">
        <v>33</v>
      </c>
      <c r="Q344" s="26" t="str">
        <f t="shared" si="44"/>
        <v>No</v>
      </c>
      <c r="R344" s="27">
        <f t="shared" si="45"/>
        <v>0</v>
      </c>
      <c r="S344" s="26">
        <f t="shared" si="46"/>
        <v>1</v>
      </c>
      <c r="T344" s="27">
        <f t="shared" si="47"/>
        <v>151</v>
      </c>
    </row>
    <row r="345" spans="1:20" x14ac:dyDescent="0.45">
      <c r="A345" s="24">
        <v>341</v>
      </c>
      <c r="B345" s="26" t="s">
        <v>79</v>
      </c>
      <c r="C345" s="27" t="s">
        <v>27</v>
      </c>
      <c r="D345" s="26" t="s">
        <v>93</v>
      </c>
      <c r="E345" s="27" t="s">
        <v>76</v>
      </c>
      <c r="F345" s="26" t="s">
        <v>76</v>
      </c>
      <c r="G345" s="27" t="s">
        <v>93</v>
      </c>
      <c r="H345" s="27" t="s">
        <v>93</v>
      </c>
      <c r="I345" s="26" t="s">
        <v>134</v>
      </c>
      <c r="J345" s="26">
        <v>4034.472522</v>
      </c>
      <c r="K345" s="28">
        <f t="shared" si="41"/>
        <v>4.0344725219999997</v>
      </c>
      <c r="L345" s="27">
        <v>1</v>
      </c>
      <c r="M345" s="26">
        <f t="shared" si="40"/>
        <v>0.2</v>
      </c>
      <c r="N345" s="27">
        <f t="shared" si="42"/>
        <v>1</v>
      </c>
      <c r="O345" s="26">
        <f t="shared" si="43"/>
        <v>0.8</v>
      </c>
      <c r="P345" s="27" t="s">
        <v>33</v>
      </c>
      <c r="Q345" s="26" t="str">
        <f t="shared" si="44"/>
        <v>No</v>
      </c>
      <c r="R345" s="27">
        <f t="shared" si="45"/>
        <v>49.572775352762719</v>
      </c>
      <c r="S345" s="26">
        <f t="shared" si="46"/>
        <v>1</v>
      </c>
      <c r="T345" s="27">
        <f t="shared" si="47"/>
        <v>106</v>
      </c>
    </row>
    <row r="346" spans="1:20" x14ac:dyDescent="0.45">
      <c r="A346" s="24">
        <v>342</v>
      </c>
      <c r="B346" s="26" t="s">
        <v>79</v>
      </c>
      <c r="C346" s="27" t="s">
        <v>27</v>
      </c>
      <c r="D346" s="26" t="s">
        <v>93</v>
      </c>
      <c r="E346" s="27" t="s">
        <v>76</v>
      </c>
      <c r="F346" s="26" t="s">
        <v>76</v>
      </c>
      <c r="G346" s="27" t="s">
        <v>93</v>
      </c>
      <c r="H346" s="27" t="s">
        <v>93</v>
      </c>
      <c r="I346" s="26" t="s">
        <v>123</v>
      </c>
      <c r="J346" s="26">
        <v>51.12377</v>
      </c>
      <c r="K346" s="28">
        <f t="shared" si="41"/>
        <v>5.1123769999999999E-2</v>
      </c>
      <c r="L346" s="27">
        <v>0</v>
      </c>
      <c r="M346" s="26">
        <f t="shared" si="40"/>
        <v>0</v>
      </c>
      <c r="N346" s="27">
        <f t="shared" si="42"/>
        <v>1</v>
      </c>
      <c r="O346" s="26">
        <f t="shared" si="43"/>
        <v>1</v>
      </c>
      <c r="P346" s="27" t="s">
        <v>33</v>
      </c>
      <c r="Q346" s="26" t="str">
        <f t="shared" si="44"/>
        <v>No</v>
      </c>
      <c r="R346" s="27">
        <f t="shared" si="45"/>
        <v>0</v>
      </c>
      <c r="S346" s="26">
        <f t="shared" si="46"/>
        <v>1</v>
      </c>
      <c r="T346" s="27">
        <f t="shared" si="47"/>
        <v>151</v>
      </c>
    </row>
    <row r="347" spans="1:20" x14ac:dyDescent="0.45">
      <c r="A347" s="24">
        <v>343</v>
      </c>
      <c r="B347" s="26" t="s">
        <v>79</v>
      </c>
      <c r="C347" s="27" t="s">
        <v>27</v>
      </c>
      <c r="D347" s="26" t="s">
        <v>93</v>
      </c>
      <c r="E347" s="27" t="s">
        <v>76</v>
      </c>
      <c r="F347" s="26" t="s">
        <v>76</v>
      </c>
      <c r="G347" s="27" t="s">
        <v>93</v>
      </c>
      <c r="H347" s="27" t="s">
        <v>93</v>
      </c>
      <c r="I347" s="26" t="s">
        <v>124</v>
      </c>
      <c r="J347" s="26">
        <v>666.00167699999997</v>
      </c>
      <c r="K347" s="28">
        <f t="shared" si="41"/>
        <v>0.66600167700000001</v>
      </c>
      <c r="L347" s="27">
        <v>0</v>
      </c>
      <c r="M347" s="26">
        <f t="shared" si="40"/>
        <v>0</v>
      </c>
      <c r="N347" s="27">
        <f t="shared" si="42"/>
        <v>1</v>
      </c>
      <c r="O347" s="26">
        <f t="shared" si="43"/>
        <v>1</v>
      </c>
      <c r="P347" s="27" t="s">
        <v>33</v>
      </c>
      <c r="Q347" s="26" t="str">
        <f t="shared" si="44"/>
        <v>No</v>
      </c>
      <c r="R347" s="27">
        <f t="shared" si="45"/>
        <v>0</v>
      </c>
      <c r="S347" s="26">
        <f t="shared" si="46"/>
        <v>1</v>
      </c>
      <c r="T347" s="27">
        <f t="shared" si="47"/>
        <v>151</v>
      </c>
    </row>
    <row r="348" spans="1:20" x14ac:dyDescent="0.45">
      <c r="A348" s="24">
        <v>344</v>
      </c>
      <c r="B348" s="26" t="s">
        <v>79</v>
      </c>
      <c r="C348" s="27" t="s">
        <v>27</v>
      </c>
      <c r="D348" s="26" t="s">
        <v>93</v>
      </c>
      <c r="E348" s="27" t="s">
        <v>76</v>
      </c>
      <c r="F348" s="26" t="s">
        <v>76</v>
      </c>
      <c r="G348" s="27" t="s">
        <v>93</v>
      </c>
      <c r="H348" s="27" t="s">
        <v>93</v>
      </c>
      <c r="I348" s="26" t="s">
        <v>114</v>
      </c>
      <c r="J348" s="26">
        <v>6232.9643489999999</v>
      </c>
      <c r="K348" s="28">
        <f t="shared" si="41"/>
        <v>6.2329643489999995</v>
      </c>
      <c r="L348" s="27">
        <v>1</v>
      </c>
      <c r="M348" s="26">
        <f t="shared" si="40"/>
        <v>0.2</v>
      </c>
      <c r="N348" s="27">
        <f t="shared" si="42"/>
        <v>1</v>
      </c>
      <c r="O348" s="26">
        <f t="shared" si="43"/>
        <v>0.8</v>
      </c>
      <c r="P348" s="27" t="s">
        <v>33</v>
      </c>
      <c r="Q348" s="26" t="str">
        <f t="shared" si="44"/>
        <v>No</v>
      </c>
      <c r="R348" s="27">
        <f t="shared" si="45"/>
        <v>32.087460925729104</v>
      </c>
      <c r="S348" s="26">
        <f t="shared" si="46"/>
        <v>1</v>
      </c>
      <c r="T348" s="27">
        <f t="shared" si="47"/>
        <v>120</v>
      </c>
    </row>
    <row r="349" spans="1:20" x14ac:dyDescent="0.45">
      <c r="A349" s="24">
        <v>345</v>
      </c>
      <c r="B349" s="26" t="s">
        <v>79</v>
      </c>
      <c r="C349" s="27" t="s">
        <v>27</v>
      </c>
      <c r="D349" s="26" t="s">
        <v>93</v>
      </c>
      <c r="E349" s="27" t="s">
        <v>76</v>
      </c>
      <c r="F349" s="26" t="s">
        <v>76</v>
      </c>
      <c r="G349" s="27" t="s">
        <v>93</v>
      </c>
      <c r="H349" s="27" t="s">
        <v>93</v>
      </c>
      <c r="I349" s="26" t="s">
        <v>126</v>
      </c>
      <c r="J349" s="26">
        <v>144.871227</v>
      </c>
      <c r="K349" s="28">
        <f t="shared" si="41"/>
        <v>0.14487122699999999</v>
      </c>
      <c r="L349" s="27">
        <v>0</v>
      </c>
      <c r="M349" s="26">
        <f t="shared" si="40"/>
        <v>0</v>
      </c>
      <c r="N349" s="27">
        <f t="shared" si="42"/>
        <v>1</v>
      </c>
      <c r="O349" s="26">
        <f t="shared" si="43"/>
        <v>1</v>
      </c>
      <c r="P349" s="27" t="s">
        <v>33</v>
      </c>
      <c r="Q349" s="26" t="str">
        <f t="shared" si="44"/>
        <v>No</v>
      </c>
      <c r="R349" s="27">
        <f t="shared" si="45"/>
        <v>0</v>
      </c>
      <c r="S349" s="26">
        <f t="shared" si="46"/>
        <v>1</v>
      </c>
      <c r="T349" s="27">
        <f t="shared" si="47"/>
        <v>151</v>
      </c>
    </row>
    <row r="350" spans="1:20" x14ac:dyDescent="0.45">
      <c r="A350" s="24">
        <v>346</v>
      </c>
      <c r="B350" s="26" t="s">
        <v>79</v>
      </c>
      <c r="C350" s="27" t="s">
        <v>27</v>
      </c>
      <c r="D350" s="26" t="s">
        <v>93</v>
      </c>
      <c r="E350" s="27" t="s">
        <v>76</v>
      </c>
      <c r="F350" s="26" t="s">
        <v>76</v>
      </c>
      <c r="G350" s="27" t="s">
        <v>93</v>
      </c>
      <c r="H350" s="27" t="s">
        <v>93</v>
      </c>
      <c r="I350" s="26" t="s">
        <v>134</v>
      </c>
      <c r="J350" s="26">
        <v>1419.0796479999999</v>
      </c>
      <c r="K350" s="28">
        <f t="shared" si="41"/>
        <v>1.4190796479999999</v>
      </c>
      <c r="L350" s="27">
        <v>0</v>
      </c>
      <c r="M350" s="26">
        <f t="shared" si="40"/>
        <v>0</v>
      </c>
      <c r="N350" s="27">
        <f t="shared" si="42"/>
        <v>1</v>
      </c>
      <c r="O350" s="26">
        <f t="shared" si="43"/>
        <v>1</v>
      </c>
      <c r="P350" s="27" t="s">
        <v>33</v>
      </c>
      <c r="Q350" s="26" t="str">
        <f t="shared" si="44"/>
        <v>No</v>
      </c>
      <c r="R350" s="27">
        <f t="shared" si="45"/>
        <v>0</v>
      </c>
      <c r="S350" s="26">
        <f t="shared" si="46"/>
        <v>1</v>
      </c>
      <c r="T350" s="27">
        <f t="shared" si="47"/>
        <v>151</v>
      </c>
    </row>
    <row r="351" spans="1:20" x14ac:dyDescent="0.45">
      <c r="A351" s="24">
        <v>347</v>
      </c>
      <c r="B351" s="26" t="s">
        <v>79</v>
      </c>
      <c r="C351" s="27" t="s">
        <v>39</v>
      </c>
      <c r="D351" s="26" t="s">
        <v>93</v>
      </c>
      <c r="E351" s="27" t="s">
        <v>94</v>
      </c>
      <c r="F351" s="26" t="s">
        <v>98</v>
      </c>
      <c r="G351" s="27" t="s">
        <v>93</v>
      </c>
      <c r="H351" s="27" t="s">
        <v>93</v>
      </c>
      <c r="I351" s="26" t="s">
        <v>93</v>
      </c>
      <c r="J351" s="26">
        <v>6.2852380000000014</v>
      </c>
      <c r="K351" s="28">
        <f t="shared" si="41"/>
        <v>6.2852380000000012E-3</v>
      </c>
      <c r="L351" s="27">
        <v>0</v>
      </c>
      <c r="M351" s="26">
        <f t="shared" si="40"/>
        <v>0</v>
      </c>
      <c r="N351" s="27">
        <f t="shared" si="42"/>
        <v>2.5</v>
      </c>
      <c r="O351" s="26">
        <f t="shared" si="43"/>
        <v>1</v>
      </c>
      <c r="P351" s="27" t="s">
        <v>33</v>
      </c>
      <c r="Q351" s="26" t="str">
        <f t="shared" si="44"/>
        <v>No</v>
      </c>
      <c r="R351" s="27">
        <f t="shared" si="45"/>
        <v>0</v>
      </c>
      <c r="S351" s="26">
        <f t="shared" si="46"/>
        <v>1</v>
      </c>
      <c r="T351" s="27">
        <f t="shared" si="47"/>
        <v>151</v>
      </c>
    </row>
    <row r="352" spans="1:20" x14ac:dyDescent="0.45">
      <c r="A352" s="24">
        <v>348</v>
      </c>
      <c r="B352" s="26" t="s">
        <v>79</v>
      </c>
      <c r="C352" s="27" t="s">
        <v>39</v>
      </c>
      <c r="D352" s="26" t="s">
        <v>93</v>
      </c>
      <c r="E352" s="27" t="s">
        <v>94</v>
      </c>
      <c r="F352" s="26" t="s">
        <v>98</v>
      </c>
      <c r="G352" s="27" t="s">
        <v>93</v>
      </c>
      <c r="H352" s="27" t="s">
        <v>93</v>
      </c>
      <c r="I352" s="26" t="s">
        <v>93</v>
      </c>
      <c r="J352" s="26">
        <v>194.62303600000001</v>
      </c>
      <c r="K352" s="28">
        <f t="shared" si="41"/>
        <v>0.19462303600000003</v>
      </c>
      <c r="L352" s="27">
        <v>0</v>
      </c>
      <c r="M352" s="26">
        <f t="shared" si="40"/>
        <v>0</v>
      </c>
      <c r="N352" s="27">
        <f t="shared" si="42"/>
        <v>2.5</v>
      </c>
      <c r="O352" s="26">
        <f t="shared" si="43"/>
        <v>1</v>
      </c>
      <c r="P352" s="27" t="s">
        <v>33</v>
      </c>
      <c r="Q352" s="26" t="str">
        <f t="shared" si="44"/>
        <v>No</v>
      </c>
      <c r="R352" s="27">
        <f t="shared" si="45"/>
        <v>0</v>
      </c>
      <c r="S352" s="26">
        <f t="shared" si="46"/>
        <v>1</v>
      </c>
      <c r="T352" s="27">
        <f t="shared" si="47"/>
        <v>151</v>
      </c>
    </row>
    <row r="353" spans="1:20" x14ac:dyDescent="0.45">
      <c r="A353" s="24">
        <v>349</v>
      </c>
      <c r="B353" s="26" t="s">
        <v>79</v>
      </c>
      <c r="C353" s="27" t="s">
        <v>39</v>
      </c>
      <c r="D353" s="26" t="s">
        <v>93</v>
      </c>
      <c r="E353" s="27" t="s">
        <v>94</v>
      </c>
      <c r="F353" s="26" t="s">
        <v>100</v>
      </c>
      <c r="G353" s="27" t="s">
        <v>93</v>
      </c>
      <c r="H353" s="27" t="s">
        <v>93</v>
      </c>
      <c r="I353" s="26" t="s">
        <v>93</v>
      </c>
      <c r="J353" s="26">
        <v>619.61405400000001</v>
      </c>
      <c r="K353" s="28">
        <f t="shared" si="41"/>
        <v>0.61961405400000003</v>
      </c>
      <c r="L353" s="27">
        <v>0</v>
      </c>
      <c r="M353" s="26">
        <f t="shared" si="40"/>
        <v>0</v>
      </c>
      <c r="N353" s="27">
        <f t="shared" si="42"/>
        <v>2.5</v>
      </c>
      <c r="O353" s="26">
        <f t="shared" si="43"/>
        <v>1</v>
      </c>
      <c r="P353" s="27" t="s">
        <v>33</v>
      </c>
      <c r="Q353" s="26" t="str">
        <f t="shared" si="44"/>
        <v>No</v>
      </c>
      <c r="R353" s="27">
        <f t="shared" si="45"/>
        <v>0</v>
      </c>
      <c r="S353" s="26">
        <f t="shared" si="46"/>
        <v>1</v>
      </c>
      <c r="T353" s="27">
        <f t="shared" si="47"/>
        <v>151</v>
      </c>
    </row>
    <row r="354" spans="1:20" x14ac:dyDescent="0.45">
      <c r="A354" s="24">
        <v>350</v>
      </c>
      <c r="B354" s="26" t="s">
        <v>79</v>
      </c>
      <c r="C354" s="27" t="s">
        <v>39</v>
      </c>
      <c r="D354" s="26" t="s">
        <v>93</v>
      </c>
      <c r="E354" s="27" t="s">
        <v>94</v>
      </c>
      <c r="F354" s="26" t="s">
        <v>99</v>
      </c>
      <c r="G354" s="27" t="s">
        <v>93</v>
      </c>
      <c r="H354" s="27" t="s">
        <v>93</v>
      </c>
      <c r="I354" s="26" t="s">
        <v>93</v>
      </c>
      <c r="J354" s="26">
        <v>2455.113578</v>
      </c>
      <c r="K354" s="28">
        <f t="shared" si="41"/>
        <v>2.4551135779999997</v>
      </c>
      <c r="L354" s="27">
        <v>4.6639999999999997</v>
      </c>
      <c r="M354" s="26">
        <f t="shared" si="40"/>
        <v>0.93279999999999996</v>
      </c>
      <c r="N354" s="27">
        <f t="shared" si="42"/>
        <v>2.5</v>
      </c>
      <c r="O354" s="26">
        <f t="shared" si="43"/>
        <v>0.62687999999999999</v>
      </c>
      <c r="P354" s="27" t="s">
        <v>33</v>
      </c>
      <c r="Q354" s="26" t="str">
        <f t="shared" si="44"/>
        <v>No</v>
      </c>
      <c r="R354" s="27">
        <f t="shared" si="45"/>
        <v>379.9416891987064</v>
      </c>
      <c r="S354" s="26">
        <f t="shared" si="46"/>
        <v>3</v>
      </c>
      <c r="T354" s="27">
        <f t="shared" si="47"/>
        <v>29</v>
      </c>
    </row>
    <row r="355" spans="1:20" x14ac:dyDescent="0.45">
      <c r="A355" s="24">
        <v>351</v>
      </c>
      <c r="B355" s="26" t="s">
        <v>79</v>
      </c>
      <c r="C355" s="27" t="s">
        <v>39</v>
      </c>
      <c r="D355" s="26" t="s">
        <v>93</v>
      </c>
      <c r="E355" s="27" t="s">
        <v>96</v>
      </c>
      <c r="F355" s="26" t="s">
        <v>96</v>
      </c>
      <c r="G355" s="27" t="s">
        <v>93</v>
      </c>
      <c r="H355" s="27" t="s">
        <v>93</v>
      </c>
      <c r="I355" s="26" t="s">
        <v>113</v>
      </c>
      <c r="J355" s="26">
        <v>220.96360200000001</v>
      </c>
      <c r="K355" s="28">
        <f t="shared" si="41"/>
        <v>0.22096360200000001</v>
      </c>
      <c r="L355" s="27">
        <v>0</v>
      </c>
      <c r="M355" s="26">
        <f t="shared" si="40"/>
        <v>0</v>
      </c>
      <c r="N355" s="27">
        <f t="shared" si="42"/>
        <v>1</v>
      </c>
      <c r="O355" s="26">
        <f t="shared" si="43"/>
        <v>1</v>
      </c>
      <c r="P355" s="27" t="s">
        <v>33</v>
      </c>
      <c r="Q355" s="26" t="str">
        <f t="shared" si="44"/>
        <v>No</v>
      </c>
      <c r="R355" s="27">
        <f t="shared" si="45"/>
        <v>0</v>
      </c>
      <c r="S355" s="26">
        <f t="shared" si="46"/>
        <v>1</v>
      </c>
      <c r="T355" s="27">
        <f t="shared" si="47"/>
        <v>151</v>
      </c>
    </row>
    <row r="356" spans="1:20" x14ac:dyDescent="0.45">
      <c r="A356" s="24">
        <v>352</v>
      </c>
      <c r="B356" s="26" t="s">
        <v>79</v>
      </c>
      <c r="C356" s="27" t="s">
        <v>39</v>
      </c>
      <c r="D356" s="26" t="s">
        <v>93</v>
      </c>
      <c r="E356" s="27" t="s">
        <v>96</v>
      </c>
      <c r="F356" s="26" t="s">
        <v>96</v>
      </c>
      <c r="G356" s="27" t="s">
        <v>93</v>
      </c>
      <c r="H356" s="27" t="s">
        <v>93</v>
      </c>
      <c r="I356" s="26" t="s">
        <v>121</v>
      </c>
      <c r="J356" s="26">
        <v>3.217749</v>
      </c>
      <c r="K356" s="28">
        <f t="shared" si="41"/>
        <v>3.2177489999999998E-3</v>
      </c>
      <c r="L356" s="27">
        <v>0</v>
      </c>
      <c r="M356" s="26">
        <f t="shared" si="40"/>
        <v>0</v>
      </c>
      <c r="N356" s="27">
        <f t="shared" si="42"/>
        <v>1</v>
      </c>
      <c r="O356" s="26">
        <f t="shared" si="43"/>
        <v>1</v>
      </c>
      <c r="P356" s="27" t="s">
        <v>33</v>
      </c>
      <c r="Q356" s="26" t="str">
        <f t="shared" si="44"/>
        <v>No</v>
      </c>
      <c r="R356" s="27">
        <f t="shared" si="45"/>
        <v>0</v>
      </c>
      <c r="S356" s="26">
        <f t="shared" si="46"/>
        <v>1</v>
      </c>
      <c r="T356" s="27">
        <f t="shared" si="47"/>
        <v>151</v>
      </c>
    </row>
    <row r="357" spans="1:20" x14ac:dyDescent="0.45">
      <c r="A357" s="24">
        <v>353</v>
      </c>
      <c r="B357" s="26" t="s">
        <v>79</v>
      </c>
      <c r="C357" s="27" t="s">
        <v>39</v>
      </c>
      <c r="D357" s="26" t="s">
        <v>93</v>
      </c>
      <c r="E357" s="27" t="s">
        <v>96</v>
      </c>
      <c r="F357" s="26" t="s">
        <v>96</v>
      </c>
      <c r="G357" s="27" t="s">
        <v>93</v>
      </c>
      <c r="H357" s="27" t="s">
        <v>93</v>
      </c>
      <c r="I357" s="26" t="s">
        <v>128</v>
      </c>
      <c r="J357" s="26">
        <v>10.638387</v>
      </c>
      <c r="K357" s="28">
        <f t="shared" si="41"/>
        <v>1.0638386999999999E-2</v>
      </c>
      <c r="L357" s="27">
        <v>0</v>
      </c>
      <c r="M357" s="26">
        <f t="shared" si="40"/>
        <v>0</v>
      </c>
      <c r="N357" s="27">
        <f t="shared" si="42"/>
        <v>1</v>
      </c>
      <c r="O357" s="26">
        <f t="shared" si="43"/>
        <v>1</v>
      </c>
      <c r="P357" s="27" t="s">
        <v>33</v>
      </c>
      <c r="Q357" s="26" t="str">
        <f t="shared" si="44"/>
        <v>No</v>
      </c>
      <c r="R357" s="27">
        <f t="shared" si="45"/>
        <v>0</v>
      </c>
      <c r="S357" s="26">
        <f t="shared" si="46"/>
        <v>1</v>
      </c>
      <c r="T357" s="27">
        <f t="shared" si="47"/>
        <v>151</v>
      </c>
    </row>
    <row r="358" spans="1:20" x14ac:dyDescent="0.45">
      <c r="A358" s="24">
        <v>354</v>
      </c>
      <c r="B358" s="26" t="s">
        <v>79</v>
      </c>
      <c r="C358" s="27" t="s">
        <v>39</v>
      </c>
      <c r="D358" s="26" t="s">
        <v>93</v>
      </c>
      <c r="E358" s="27" t="s">
        <v>96</v>
      </c>
      <c r="F358" s="26" t="s">
        <v>96</v>
      </c>
      <c r="G358" s="27" t="s">
        <v>93</v>
      </c>
      <c r="H358" s="27" t="s">
        <v>93</v>
      </c>
      <c r="I358" s="26" t="s">
        <v>139</v>
      </c>
      <c r="J358" s="26">
        <v>146.317262</v>
      </c>
      <c r="K358" s="28">
        <f t="shared" si="41"/>
        <v>0.146317262</v>
      </c>
      <c r="L358" s="27">
        <v>0</v>
      </c>
      <c r="M358" s="26">
        <f t="shared" si="40"/>
        <v>0</v>
      </c>
      <c r="N358" s="27">
        <f t="shared" si="42"/>
        <v>1</v>
      </c>
      <c r="O358" s="26">
        <f t="shared" si="43"/>
        <v>1</v>
      </c>
      <c r="P358" s="27" t="s">
        <v>33</v>
      </c>
      <c r="Q358" s="26" t="str">
        <f t="shared" si="44"/>
        <v>No</v>
      </c>
      <c r="R358" s="27">
        <f t="shared" si="45"/>
        <v>0</v>
      </c>
      <c r="S358" s="26">
        <f t="shared" si="46"/>
        <v>1</v>
      </c>
      <c r="T358" s="27">
        <f t="shared" si="47"/>
        <v>151</v>
      </c>
    </row>
    <row r="359" spans="1:20" x14ac:dyDescent="0.45">
      <c r="A359" s="24">
        <v>355</v>
      </c>
      <c r="B359" s="26" t="s">
        <v>79</v>
      </c>
      <c r="C359" s="27" t="s">
        <v>39</v>
      </c>
      <c r="D359" s="26" t="s">
        <v>93</v>
      </c>
      <c r="E359" s="27" t="s">
        <v>96</v>
      </c>
      <c r="F359" s="26" t="s">
        <v>96</v>
      </c>
      <c r="G359" s="27" t="s">
        <v>93</v>
      </c>
      <c r="H359" s="27" t="s">
        <v>93</v>
      </c>
      <c r="I359" s="26" t="s">
        <v>123</v>
      </c>
      <c r="J359" s="26">
        <v>896.26128999999992</v>
      </c>
      <c r="K359" s="28">
        <f t="shared" si="41"/>
        <v>0.89626128999999988</v>
      </c>
      <c r="L359" s="27">
        <v>0</v>
      </c>
      <c r="M359" s="26">
        <f t="shared" si="40"/>
        <v>0</v>
      </c>
      <c r="N359" s="27">
        <f t="shared" si="42"/>
        <v>1</v>
      </c>
      <c r="O359" s="26">
        <f t="shared" si="43"/>
        <v>1</v>
      </c>
      <c r="P359" s="27" t="s">
        <v>33</v>
      </c>
      <c r="Q359" s="26" t="str">
        <f t="shared" si="44"/>
        <v>No</v>
      </c>
      <c r="R359" s="27">
        <f t="shared" si="45"/>
        <v>0</v>
      </c>
      <c r="S359" s="26">
        <f t="shared" si="46"/>
        <v>1</v>
      </c>
      <c r="T359" s="27">
        <f t="shared" si="47"/>
        <v>151</v>
      </c>
    </row>
    <row r="360" spans="1:20" x14ac:dyDescent="0.45">
      <c r="A360" s="24">
        <v>356</v>
      </c>
      <c r="B360" s="26" t="s">
        <v>79</v>
      </c>
      <c r="C360" s="27" t="s">
        <v>39</v>
      </c>
      <c r="D360" s="26" t="s">
        <v>93</v>
      </c>
      <c r="E360" s="27" t="s">
        <v>96</v>
      </c>
      <c r="F360" s="26" t="s">
        <v>96</v>
      </c>
      <c r="G360" s="27" t="s">
        <v>93</v>
      </c>
      <c r="H360" s="27" t="s">
        <v>93</v>
      </c>
      <c r="I360" s="26" t="s">
        <v>132</v>
      </c>
      <c r="J360" s="26">
        <v>19.310756000000001</v>
      </c>
      <c r="K360" s="28">
        <f t="shared" si="41"/>
        <v>1.9310756000000002E-2</v>
      </c>
      <c r="L360" s="27">
        <v>0</v>
      </c>
      <c r="M360" s="26">
        <f t="shared" si="40"/>
        <v>0</v>
      </c>
      <c r="N360" s="27">
        <f t="shared" si="42"/>
        <v>1</v>
      </c>
      <c r="O360" s="26">
        <f t="shared" si="43"/>
        <v>1</v>
      </c>
      <c r="P360" s="27" t="s">
        <v>33</v>
      </c>
      <c r="Q360" s="26" t="str">
        <f t="shared" si="44"/>
        <v>No</v>
      </c>
      <c r="R360" s="27">
        <f t="shared" si="45"/>
        <v>0</v>
      </c>
      <c r="S360" s="26">
        <f t="shared" si="46"/>
        <v>1</v>
      </c>
      <c r="T360" s="27">
        <f t="shared" si="47"/>
        <v>151</v>
      </c>
    </row>
    <row r="361" spans="1:20" x14ac:dyDescent="0.45">
      <c r="A361" s="24">
        <v>357</v>
      </c>
      <c r="B361" s="26" t="s">
        <v>79</v>
      </c>
      <c r="C361" s="27" t="s">
        <v>39</v>
      </c>
      <c r="D361" s="26" t="s">
        <v>93</v>
      </c>
      <c r="E361" s="27" t="s">
        <v>96</v>
      </c>
      <c r="F361" s="26" t="s">
        <v>96</v>
      </c>
      <c r="G361" s="27" t="s">
        <v>93</v>
      </c>
      <c r="H361" s="27" t="s">
        <v>93</v>
      </c>
      <c r="I361" s="26" t="s">
        <v>124</v>
      </c>
      <c r="J361" s="26">
        <v>39.535074999999999</v>
      </c>
      <c r="K361" s="28">
        <f t="shared" si="41"/>
        <v>3.9535074999999996E-2</v>
      </c>
      <c r="L361" s="27">
        <v>0</v>
      </c>
      <c r="M361" s="26">
        <f t="shared" si="40"/>
        <v>0</v>
      </c>
      <c r="N361" s="27">
        <f t="shared" si="42"/>
        <v>1</v>
      </c>
      <c r="O361" s="26">
        <f t="shared" si="43"/>
        <v>1</v>
      </c>
      <c r="P361" s="27" t="s">
        <v>33</v>
      </c>
      <c r="Q361" s="26" t="str">
        <f t="shared" si="44"/>
        <v>No</v>
      </c>
      <c r="R361" s="27">
        <f t="shared" si="45"/>
        <v>0</v>
      </c>
      <c r="S361" s="26">
        <f t="shared" si="46"/>
        <v>1</v>
      </c>
      <c r="T361" s="27">
        <f t="shared" si="47"/>
        <v>151</v>
      </c>
    </row>
    <row r="362" spans="1:20" x14ac:dyDescent="0.45">
      <c r="A362" s="24">
        <v>358</v>
      </c>
      <c r="B362" s="26" t="s">
        <v>79</v>
      </c>
      <c r="C362" s="27" t="s">
        <v>39</v>
      </c>
      <c r="D362" s="26" t="s">
        <v>93</v>
      </c>
      <c r="E362" s="27" t="s">
        <v>96</v>
      </c>
      <c r="F362" s="26" t="s">
        <v>96</v>
      </c>
      <c r="G362" s="27" t="s">
        <v>93</v>
      </c>
      <c r="H362" s="27" t="s">
        <v>93</v>
      </c>
      <c r="I362" s="26" t="s">
        <v>114</v>
      </c>
      <c r="J362" s="26">
        <v>5323.1914500000003</v>
      </c>
      <c r="K362" s="28">
        <f t="shared" si="41"/>
        <v>5.3231914500000004</v>
      </c>
      <c r="L362" s="27">
        <v>1</v>
      </c>
      <c r="M362" s="26">
        <f t="shared" si="40"/>
        <v>0.2</v>
      </c>
      <c r="N362" s="27">
        <f t="shared" si="42"/>
        <v>1</v>
      </c>
      <c r="O362" s="26">
        <f t="shared" si="43"/>
        <v>0.8</v>
      </c>
      <c r="P362" s="27" t="s">
        <v>33</v>
      </c>
      <c r="Q362" s="26" t="str">
        <f t="shared" si="44"/>
        <v>No</v>
      </c>
      <c r="R362" s="27">
        <f t="shared" si="45"/>
        <v>37.571445979084594</v>
      </c>
      <c r="S362" s="26">
        <f t="shared" si="46"/>
        <v>1</v>
      </c>
      <c r="T362" s="27">
        <f t="shared" si="47"/>
        <v>115</v>
      </c>
    </row>
    <row r="363" spans="1:20" x14ac:dyDescent="0.45">
      <c r="A363" s="24">
        <v>359</v>
      </c>
      <c r="B363" s="26" t="s">
        <v>79</v>
      </c>
      <c r="C363" s="27" t="s">
        <v>39</v>
      </c>
      <c r="D363" s="26" t="s">
        <v>93</v>
      </c>
      <c r="E363" s="27" t="s">
        <v>96</v>
      </c>
      <c r="F363" s="26" t="s">
        <v>96</v>
      </c>
      <c r="G363" s="27" t="s">
        <v>93</v>
      </c>
      <c r="H363" s="27" t="s">
        <v>93</v>
      </c>
      <c r="I363" s="26" t="s">
        <v>126</v>
      </c>
      <c r="J363" s="26">
        <v>9.1878250000000001</v>
      </c>
      <c r="K363" s="28">
        <f t="shared" si="41"/>
        <v>9.1878250000000002E-3</v>
      </c>
      <c r="L363" s="27">
        <v>0</v>
      </c>
      <c r="M363" s="26">
        <f t="shared" si="40"/>
        <v>0</v>
      </c>
      <c r="N363" s="27">
        <f t="shared" si="42"/>
        <v>1</v>
      </c>
      <c r="O363" s="26">
        <f t="shared" si="43"/>
        <v>1</v>
      </c>
      <c r="P363" s="27" t="s">
        <v>33</v>
      </c>
      <c r="Q363" s="26" t="str">
        <f t="shared" si="44"/>
        <v>No</v>
      </c>
      <c r="R363" s="27">
        <f t="shared" si="45"/>
        <v>0</v>
      </c>
      <c r="S363" s="26">
        <f t="shared" si="46"/>
        <v>1</v>
      </c>
      <c r="T363" s="27">
        <f t="shared" si="47"/>
        <v>151</v>
      </c>
    </row>
    <row r="364" spans="1:20" x14ac:dyDescent="0.45">
      <c r="A364" s="24">
        <v>360</v>
      </c>
      <c r="B364" s="26" t="s">
        <v>79</v>
      </c>
      <c r="C364" s="27" t="s">
        <v>39</v>
      </c>
      <c r="D364" s="26" t="s">
        <v>93</v>
      </c>
      <c r="E364" s="27" t="s">
        <v>96</v>
      </c>
      <c r="F364" s="26" t="s">
        <v>96</v>
      </c>
      <c r="G364" s="27" t="s">
        <v>93</v>
      </c>
      <c r="H364" s="27" t="s">
        <v>93</v>
      </c>
      <c r="I364" s="26" t="s">
        <v>127</v>
      </c>
      <c r="J364" s="26">
        <v>342.03277000000003</v>
      </c>
      <c r="K364" s="28">
        <f t="shared" si="41"/>
        <v>0.34203277000000004</v>
      </c>
      <c r="L364" s="27">
        <v>0</v>
      </c>
      <c r="M364" s="26">
        <f t="shared" si="40"/>
        <v>0</v>
      </c>
      <c r="N364" s="27">
        <f t="shared" si="42"/>
        <v>1</v>
      </c>
      <c r="O364" s="26">
        <f t="shared" si="43"/>
        <v>1</v>
      </c>
      <c r="P364" s="27" t="s">
        <v>33</v>
      </c>
      <c r="Q364" s="26" t="str">
        <f t="shared" si="44"/>
        <v>No</v>
      </c>
      <c r="R364" s="27">
        <f t="shared" si="45"/>
        <v>0</v>
      </c>
      <c r="S364" s="26">
        <f t="shared" si="46"/>
        <v>1</v>
      </c>
      <c r="T364" s="27">
        <f t="shared" si="47"/>
        <v>151</v>
      </c>
    </row>
    <row r="365" spans="1:20" x14ac:dyDescent="0.45">
      <c r="A365" s="24">
        <v>361</v>
      </c>
      <c r="B365" s="26" t="s">
        <v>79</v>
      </c>
      <c r="C365" s="27" t="s">
        <v>39</v>
      </c>
      <c r="D365" s="26" t="s">
        <v>93</v>
      </c>
      <c r="E365" s="27" t="s">
        <v>96</v>
      </c>
      <c r="F365" s="26" t="s">
        <v>96</v>
      </c>
      <c r="G365" s="27" t="s">
        <v>93</v>
      </c>
      <c r="H365" s="27" t="s">
        <v>93</v>
      </c>
      <c r="I365" s="26" t="s">
        <v>127</v>
      </c>
      <c r="J365" s="26">
        <v>60.912329999999997</v>
      </c>
      <c r="K365" s="28">
        <f t="shared" si="41"/>
        <v>6.0912330000000001E-2</v>
      </c>
      <c r="L365" s="27">
        <v>1</v>
      </c>
      <c r="M365" s="26">
        <f t="shared" si="40"/>
        <v>0.2</v>
      </c>
      <c r="N365" s="27">
        <f t="shared" si="42"/>
        <v>1</v>
      </c>
      <c r="O365" s="26">
        <f t="shared" si="43"/>
        <v>0.8</v>
      </c>
      <c r="P365" s="27" t="s">
        <v>33</v>
      </c>
      <c r="Q365" s="26" t="str">
        <f t="shared" si="44"/>
        <v>No</v>
      </c>
      <c r="R365" s="27">
        <f t="shared" si="45"/>
        <v>3283.4074808827709</v>
      </c>
      <c r="S365" s="26">
        <f t="shared" si="46"/>
        <v>5</v>
      </c>
      <c r="T365" s="27">
        <f t="shared" si="47"/>
        <v>6</v>
      </c>
    </row>
    <row r="366" spans="1:20" x14ac:dyDescent="0.45">
      <c r="A366" s="24">
        <v>362</v>
      </c>
      <c r="B366" s="26" t="s">
        <v>79</v>
      </c>
      <c r="C366" s="27" t="s">
        <v>39</v>
      </c>
      <c r="D366" s="26" t="s">
        <v>93</v>
      </c>
      <c r="E366" s="27" t="s">
        <v>76</v>
      </c>
      <c r="F366" s="26" t="s">
        <v>76</v>
      </c>
      <c r="G366" s="27" t="s">
        <v>93</v>
      </c>
      <c r="H366" s="27" t="s">
        <v>93</v>
      </c>
      <c r="I366" s="26" t="s">
        <v>121</v>
      </c>
      <c r="J366" s="26">
        <v>733.88705700000003</v>
      </c>
      <c r="K366" s="28">
        <f t="shared" si="41"/>
        <v>0.73388705700000001</v>
      </c>
      <c r="L366" s="27">
        <v>0</v>
      </c>
      <c r="M366" s="26">
        <f t="shared" si="40"/>
        <v>0</v>
      </c>
      <c r="N366" s="27">
        <f t="shared" si="42"/>
        <v>1</v>
      </c>
      <c r="O366" s="26">
        <f t="shared" si="43"/>
        <v>1</v>
      </c>
      <c r="P366" s="27" t="s">
        <v>33</v>
      </c>
      <c r="Q366" s="26" t="str">
        <f t="shared" si="44"/>
        <v>No</v>
      </c>
      <c r="R366" s="27">
        <f t="shared" si="45"/>
        <v>0</v>
      </c>
      <c r="S366" s="26">
        <f t="shared" si="46"/>
        <v>1</v>
      </c>
      <c r="T366" s="27">
        <f t="shared" si="47"/>
        <v>151</v>
      </c>
    </row>
    <row r="367" spans="1:20" x14ac:dyDescent="0.45">
      <c r="A367" s="24">
        <v>363</v>
      </c>
      <c r="B367" s="26" t="s">
        <v>79</v>
      </c>
      <c r="C367" s="27" t="s">
        <v>39</v>
      </c>
      <c r="D367" s="26" t="s">
        <v>93</v>
      </c>
      <c r="E367" s="27" t="s">
        <v>76</v>
      </c>
      <c r="F367" s="26" t="s">
        <v>76</v>
      </c>
      <c r="G367" s="27" t="s">
        <v>93</v>
      </c>
      <c r="H367" s="27" t="s">
        <v>93</v>
      </c>
      <c r="I367" s="26" t="s">
        <v>121</v>
      </c>
      <c r="J367" s="26">
        <v>6299.5295540000006</v>
      </c>
      <c r="K367" s="28">
        <f t="shared" si="41"/>
        <v>6.2995295540000003</v>
      </c>
      <c r="L367" s="27">
        <v>0</v>
      </c>
      <c r="M367" s="26">
        <f t="shared" si="40"/>
        <v>0</v>
      </c>
      <c r="N367" s="27">
        <f t="shared" si="42"/>
        <v>1</v>
      </c>
      <c r="O367" s="26">
        <f t="shared" si="43"/>
        <v>1</v>
      </c>
      <c r="P367" s="27" t="s">
        <v>33</v>
      </c>
      <c r="Q367" s="26" t="str">
        <f t="shared" si="44"/>
        <v>No</v>
      </c>
      <c r="R367" s="27">
        <f t="shared" si="45"/>
        <v>0</v>
      </c>
      <c r="S367" s="26">
        <f t="shared" si="46"/>
        <v>1</v>
      </c>
      <c r="T367" s="27">
        <f t="shared" si="47"/>
        <v>151</v>
      </c>
    </row>
    <row r="368" spans="1:20" x14ac:dyDescent="0.45">
      <c r="A368" s="24">
        <v>364</v>
      </c>
      <c r="B368" s="26" t="s">
        <v>79</v>
      </c>
      <c r="C368" s="27" t="s">
        <v>39</v>
      </c>
      <c r="D368" s="26" t="s">
        <v>93</v>
      </c>
      <c r="E368" s="27" t="s">
        <v>76</v>
      </c>
      <c r="F368" s="26" t="s">
        <v>76</v>
      </c>
      <c r="G368" s="27" t="s">
        <v>93</v>
      </c>
      <c r="H368" s="27" t="s">
        <v>93</v>
      </c>
      <c r="I368" s="26" t="s">
        <v>128</v>
      </c>
      <c r="J368" s="26">
        <v>57.590409999999999</v>
      </c>
      <c r="K368" s="28">
        <f t="shared" si="41"/>
        <v>5.7590410000000002E-2</v>
      </c>
      <c r="L368" s="27">
        <v>0</v>
      </c>
      <c r="M368" s="26">
        <f t="shared" si="40"/>
        <v>0</v>
      </c>
      <c r="N368" s="27">
        <f t="shared" si="42"/>
        <v>1</v>
      </c>
      <c r="O368" s="26">
        <f t="shared" si="43"/>
        <v>1</v>
      </c>
      <c r="P368" s="27" t="s">
        <v>33</v>
      </c>
      <c r="Q368" s="26" t="str">
        <f t="shared" si="44"/>
        <v>No</v>
      </c>
      <c r="R368" s="27">
        <f t="shared" si="45"/>
        <v>0</v>
      </c>
      <c r="S368" s="26">
        <f t="shared" si="46"/>
        <v>1</v>
      </c>
      <c r="T368" s="27">
        <f t="shared" si="47"/>
        <v>151</v>
      </c>
    </row>
    <row r="369" spans="1:20" x14ac:dyDescent="0.45">
      <c r="A369" s="24">
        <v>365</v>
      </c>
      <c r="B369" s="26" t="s">
        <v>79</v>
      </c>
      <c r="C369" s="27" t="s">
        <v>39</v>
      </c>
      <c r="D369" s="26" t="s">
        <v>93</v>
      </c>
      <c r="E369" s="27" t="s">
        <v>76</v>
      </c>
      <c r="F369" s="26" t="s">
        <v>76</v>
      </c>
      <c r="G369" s="27" t="s">
        <v>93</v>
      </c>
      <c r="H369" s="27" t="s">
        <v>93</v>
      </c>
      <c r="I369" s="26" t="s">
        <v>129</v>
      </c>
      <c r="J369" s="26">
        <v>392.18674900000002</v>
      </c>
      <c r="K369" s="28">
        <f t="shared" si="41"/>
        <v>0.392186749</v>
      </c>
      <c r="L369" s="27">
        <v>0</v>
      </c>
      <c r="M369" s="26">
        <f t="shared" si="40"/>
        <v>0</v>
      </c>
      <c r="N369" s="27">
        <f t="shared" si="42"/>
        <v>1</v>
      </c>
      <c r="O369" s="26">
        <f t="shared" si="43"/>
        <v>1</v>
      </c>
      <c r="P369" s="27" t="s">
        <v>33</v>
      </c>
      <c r="Q369" s="26" t="str">
        <f t="shared" si="44"/>
        <v>No</v>
      </c>
      <c r="R369" s="27">
        <f t="shared" si="45"/>
        <v>0</v>
      </c>
      <c r="S369" s="26">
        <f t="shared" si="46"/>
        <v>1</v>
      </c>
      <c r="T369" s="27">
        <f t="shared" si="47"/>
        <v>151</v>
      </c>
    </row>
    <row r="370" spans="1:20" x14ac:dyDescent="0.45">
      <c r="A370" s="24">
        <v>366</v>
      </c>
      <c r="B370" s="26" t="s">
        <v>79</v>
      </c>
      <c r="C370" s="27" t="s">
        <v>39</v>
      </c>
      <c r="D370" s="26" t="s">
        <v>93</v>
      </c>
      <c r="E370" s="27" t="s">
        <v>76</v>
      </c>
      <c r="F370" s="26" t="s">
        <v>76</v>
      </c>
      <c r="G370" s="27" t="s">
        <v>93</v>
      </c>
      <c r="H370" s="27" t="s">
        <v>93</v>
      </c>
      <c r="I370" s="26" t="s">
        <v>122</v>
      </c>
      <c r="J370" s="26">
        <v>460.39137499999998</v>
      </c>
      <c r="K370" s="28">
        <f t="shared" si="41"/>
        <v>0.46039137499999999</v>
      </c>
      <c r="L370" s="27">
        <v>0</v>
      </c>
      <c r="M370" s="26">
        <f t="shared" si="40"/>
        <v>0</v>
      </c>
      <c r="N370" s="27">
        <f t="shared" si="42"/>
        <v>1</v>
      </c>
      <c r="O370" s="26">
        <f t="shared" si="43"/>
        <v>1</v>
      </c>
      <c r="P370" s="27" t="s">
        <v>33</v>
      </c>
      <c r="Q370" s="26" t="str">
        <f t="shared" si="44"/>
        <v>No</v>
      </c>
      <c r="R370" s="27">
        <f t="shared" si="45"/>
        <v>0</v>
      </c>
      <c r="S370" s="26">
        <f t="shared" si="46"/>
        <v>1</v>
      </c>
      <c r="T370" s="27">
        <f t="shared" si="47"/>
        <v>151</v>
      </c>
    </row>
    <row r="371" spans="1:20" x14ac:dyDescent="0.45">
      <c r="A371" s="24">
        <v>367</v>
      </c>
      <c r="B371" s="26" t="s">
        <v>79</v>
      </c>
      <c r="C371" s="27" t="s">
        <v>39</v>
      </c>
      <c r="D371" s="26" t="s">
        <v>93</v>
      </c>
      <c r="E371" s="27" t="s">
        <v>76</v>
      </c>
      <c r="F371" s="26" t="s">
        <v>76</v>
      </c>
      <c r="G371" s="27" t="s">
        <v>93</v>
      </c>
      <c r="H371" s="27" t="s">
        <v>93</v>
      </c>
      <c r="I371" s="26" t="s">
        <v>134</v>
      </c>
      <c r="J371" s="26">
        <v>32.075764999999997</v>
      </c>
      <c r="K371" s="28">
        <f t="shared" si="41"/>
        <v>3.2075764999999999E-2</v>
      </c>
      <c r="L371" s="27">
        <v>0</v>
      </c>
      <c r="M371" s="26">
        <f t="shared" si="40"/>
        <v>0</v>
      </c>
      <c r="N371" s="27">
        <f t="shared" si="42"/>
        <v>1</v>
      </c>
      <c r="O371" s="26">
        <f t="shared" si="43"/>
        <v>1</v>
      </c>
      <c r="P371" s="27" t="s">
        <v>33</v>
      </c>
      <c r="Q371" s="26" t="str">
        <f t="shared" si="44"/>
        <v>No</v>
      </c>
      <c r="R371" s="27">
        <f t="shared" si="45"/>
        <v>0</v>
      </c>
      <c r="S371" s="26">
        <f t="shared" si="46"/>
        <v>1</v>
      </c>
      <c r="T371" s="27">
        <f t="shared" si="47"/>
        <v>151</v>
      </c>
    </row>
    <row r="372" spans="1:20" x14ac:dyDescent="0.45">
      <c r="A372" s="24">
        <v>368</v>
      </c>
      <c r="B372" s="26" t="s">
        <v>79</v>
      </c>
      <c r="C372" s="27" t="s">
        <v>39</v>
      </c>
      <c r="D372" s="26" t="s">
        <v>93</v>
      </c>
      <c r="E372" s="27" t="s">
        <v>76</v>
      </c>
      <c r="F372" s="26" t="s">
        <v>76</v>
      </c>
      <c r="G372" s="27" t="s">
        <v>93</v>
      </c>
      <c r="H372" s="27" t="s">
        <v>93</v>
      </c>
      <c r="I372" s="26" t="s">
        <v>123</v>
      </c>
      <c r="J372" s="26">
        <v>144.79346799999999</v>
      </c>
      <c r="K372" s="28">
        <f t="shared" si="41"/>
        <v>0.14479346799999998</v>
      </c>
      <c r="L372" s="27">
        <v>0</v>
      </c>
      <c r="M372" s="26">
        <f t="shared" si="40"/>
        <v>0</v>
      </c>
      <c r="N372" s="27">
        <f t="shared" si="42"/>
        <v>1</v>
      </c>
      <c r="O372" s="26">
        <f t="shared" si="43"/>
        <v>1</v>
      </c>
      <c r="P372" s="27" t="s">
        <v>33</v>
      </c>
      <c r="Q372" s="26" t="str">
        <f t="shared" si="44"/>
        <v>No</v>
      </c>
      <c r="R372" s="27">
        <f t="shared" si="45"/>
        <v>0</v>
      </c>
      <c r="S372" s="26">
        <f t="shared" si="46"/>
        <v>1</v>
      </c>
      <c r="T372" s="27">
        <f t="shared" si="47"/>
        <v>151</v>
      </c>
    </row>
    <row r="373" spans="1:20" x14ac:dyDescent="0.45">
      <c r="A373" s="24">
        <v>369</v>
      </c>
      <c r="B373" s="26" t="s">
        <v>79</v>
      </c>
      <c r="C373" s="27" t="s">
        <v>39</v>
      </c>
      <c r="D373" s="26" t="s">
        <v>93</v>
      </c>
      <c r="E373" s="27" t="s">
        <v>76</v>
      </c>
      <c r="F373" s="26" t="s">
        <v>76</v>
      </c>
      <c r="G373" s="27" t="s">
        <v>93</v>
      </c>
      <c r="H373" s="27" t="s">
        <v>93</v>
      </c>
      <c r="I373" s="26" t="s">
        <v>124</v>
      </c>
      <c r="J373" s="26">
        <v>45133.123269000003</v>
      </c>
      <c r="K373" s="28">
        <f t="shared" si="41"/>
        <v>45.133123269000002</v>
      </c>
      <c r="L373" s="27">
        <v>2</v>
      </c>
      <c r="M373" s="26">
        <f t="shared" si="40"/>
        <v>0.4</v>
      </c>
      <c r="N373" s="27">
        <f t="shared" si="42"/>
        <v>1</v>
      </c>
      <c r="O373" s="26">
        <f t="shared" si="43"/>
        <v>0.6</v>
      </c>
      <c r="P373" s="27" t="s">
        <v>33</v>
      </c>
      <c r="Q373" s="26" t="str">
        <f t="shared" si="44"/>
        <v>No</v>
      </c>
      <c r="R373" s="27">
        <f t="shared" si="45"/>
        <v>8.8626704962548608</v>
      </c>
      <c r="S373" s="26">
        <f t="shared" si="46"/>
        <v>1</v>
      </c>
      <c r="T373" s="27">
        <f t="shared" si="47"/>
        <v>149</v>
      </c>
    </row>
    <row r="374" spans="1:20" x14ac:dyDescent="0.45">
      <c r="A374" s="24">
        <v>370</v>
      </c>
      <c r="B374" s="26" t="s">
        <v>79</v>
      </c>
      <c r="C374" s="27" t="s">
        <v>39</v>
      </c>
      <c r="D374" s="26" t="s">
        <v>93</v>
      </c>
      <c r="E374" s="27" t="s">
        <v>76</v>
      </c>
      <c r="F374" s="26" t="s">
        <v>76</v>
      </c>
      <c r="G374" s="27" t="s">
        <v>93</v>
      </c>
      <c r="H374" s="27" t="s">
        <v>93</v>
      </c>
      <c r="I374" s="26" t="s">
        <v>114</v>
      </c>
      <c r="J374" s="26">
        <v>1532.1613150000001</v>
      </c>
      <c r="K374" s="28">
        <f t="shared" si="41"/>
        <v>1.532161315</v>
      </c>
      <c r="L374" s="27">
        <v>0</v>
      </c>
      <c r="M374" s="26">
        <f t="shared" si="40"/>
        <v>0</v>
      </c>
      <c r="N374" s="27">
        <f t="shared" si="42"/>
        <v>1</v>
      </c>
      <c r="O374" s="26">
        <f t="shared" si="43"/>
        <v>1</v>
      </c>
      <c r="P374" s="27" t="s">
        <v>33</v>
      </c>
      <c r="Q374" s="26" t="str">
        <f t="shared" si="44"/>
        <v>No</v>
      </c>
      <c r="R374" s="27">
        <f t="shared" si="45"/>
        <v>0</v>
      </c>
      <c r="S374" s="26">
        <f t="shared" si="46"/>
        <v>1</v>
      </c>
      <c r="T374" s="27">
        <f t="shared" si="47"/>
        <v>151</v>
      </c>
    </row>
    <row r="375" spans="1:20" x14ac:dyDescent="0.45">
      <c r="A375" s="24">
        <v>371</v>
      </c>
      <c r="B375" s="26" t="s">
        <v>79</v>
      </c>
      <c r="C375" s="27" t="s">
        <v>39</v>
      </c>
      <c r="D375" s="26" t="s">
        <v>93</v>
      </c>
      <c r="E375" s="27" t="s">
        <v>76</v>
      </c>
      <c r="F375" s="26" t="s">
        <v>76</v>
      </c>
      <c r="G375" s="27" t="s">
        <v>93</v>
      </c>
      <c r="H375" s="27" t="s">
        <v>93</v>
      </c>
      <c r="I375" s="26" t="s">
        <v>126</v>
      </c>
      <c r="J375" s="26">
        <v>84.666184999999999</v>
      </c>
      <c r="K375" s="28">
        <f t="shared" si="41"/>
        <v>8.4666185000000005E-2</v>
      </c>
      <c r="L375" s="27">
        <v>0</v>
      </c>
      <c r="M375" s="26">
        <f t="shared" si="40"/>
        <v>0</v>
      </c>
      <c r="N375" s="27">
        <f t="shared" si="42"/>
        <v>1</v>
      </c>
      <c r="O375" s="26">
        <f t="shared" si="43"/>
        <v>1</v>
      </c>
      <c r="P375" s="27" t="s">
        <v>33</v>
      </c>
      <c r="Q375" s="26" t="str">
        <f t="shared" si="44"/>
        <v>No</v>
      </c>
      <c r="R375" s="27">
        <f t="shared" si="45"/>
        <v>0</v>
      </c>
      <c r="S375" s="26">
        <f t="shared" si="46"/>
        <v>1</v>
      </c>
      <c r="T375" s="27">
        <f t="shared" si="47"/>
        <v>151</v>
      </c>
    </row>
    <row r="376" spans="1:20" x14ac:dyDescent="0.45">
      <c r="A376" s="24">
        <v>372</v>
      </c>
      <c r="B376" s="26" t="s">
        <v>79</v>
      </c>
      <c r="C376" s="27" t="s">
        <v>39</v>
      </c>
      <c r="D376" s="26" t="s">
        <v>93</v>
      </c>
      <c r="E376" s="27" t="s">
        <v>76</v>
      </c>
      <c r="F376" s="26" t="s">
        <v>76</v>
      </c>
      <c r="G376" s="27" t="s">
        <v>93</v>
      </c>
      <c r="H376" s="27" t="s">
        <v>93</v>
      </c>
      <c r="I376" s="26" t="s">
        <v>127</v>
      </c>
      <c r="J376" s="26">
        <v>45.503773000000002</v>
      </c>
      <c r="K376" s="28">
        <f t="shared" si="41"/>
        <v>4.5503773000000004E-2</v>
      </c>
      <c r="L376" s="27">
        <v>0</v>
      </c>
      <c r="M376" s="26">
        <f t="shared" si="40"/>
        <v>0</v>
      </c>
      <c r="N376" s="27">
        <f t="shared" si="42"/>
        <v>1</v>
      </c>
      <c r="O376" s="26">
        <f t="shared" si="43"/>
        <v>1</v>
      </c>
      <c r="P376" s="27" t="s">
        <v>33</v>
      </c>
      <c r="Q376" s="26" t="str">
        <f t="shared" si="44"/>
        <v>No</v>
      </c>
      <c r="R376" s="27">
        <f t="shared" si="45"/>
        <v>0</v>
      </c>
      <c r="S376" s="26">
        <f t="shared" si="46"/>
        <v>1</v>
      </c>
      <c r="T376" s="27">
        <f t="shared" si="47"/>
        <v>151</v>
      </c>
    </row>
    <row r="377" spans="1:20" x14ac:dyDescent="0.45">
      <c r="A377" s="24">
        <v>373</v>
      </c>
      <c r="B377" s="26" t="s">
        <v>79</v>
      </c>
      <c r="C377" s="27" t="s">
        <v>39</v>
      </c>
      <c r="D377" s="26" t="s">
        <v>93</v>
      </c>
      <c r="E377" s="27" t="s">
        <v>76</v>
      </c>
      <c r="F377" s="26" t="s">
        <v>76</v>
      </c>
      <c r="G377" s="27" t="s">
        <v>93</v>
      </c>
      <c r="H377" s="27" t="s">
        <v>93</v>
      </c>
      <c r="I377" s="26" t="s">
        <v>121</v>
      </c>
      <c r="J377" s="26">
        <v>152.69463500000001</v>
      </c>
      <c r="K377" s="28">
        <f t="shared" si="41"/>
        <v>0.152694635</v>
      </c>
      <c r="L377" s="27">
        <v>0</v>
      </c>
      <c r="M377" s="26">
        <f t="shared" si="40"/>
        <v>0</v>
      </c>
      <c r="N377" s="27">
        <f t="shared" si="42"/>
        <v>1</v>
      </c>
      <c r="O377" s="26">
        <f t="shared" si="43"/>
        <v>1</v>
      </c>
      <c r="P377" s="27" t="s">
        <v>33</v>
      </c>
      <c r="Q377" s="26" t="str">
        <f t="shared" si="44"/>
        <v>No</v>
      </c>
      <c r="R377" s="27">
        <f t="shared" si="45"/>
        <v>0</v>
      </c>
      <c r="S377" s="26">
        <f t="shared" si="46"/>
        <v>1</v>
      </c>
      <c r="T377" s="27">
        <f t="shared" si="47"/>
        <v>151</v>
      </c>
    </row>
    <row r="378" spans="1:20" x14ac:dyDescent="0.45">
      <c r="A378" s="24">
        <v>374</v>
      </c>
      <c r="B378" s="26" t="s">
        <v>79</v>
      </c>
      <c r="C378" s="27" t="s">
        <v>43</v>
      </c>
      <c r="D378" s="26" t="s">
        <v>93</v>
      </c>
      <c r="E378" s="27" t="s">
        <v>95</v>
      </c>
      <c r="F378" s="26" t="s">
        <v>95</v>
      </c>
      <c r="G378" s="27" t="s">
        <v>93</v>
      </c>
      <c r="H378" s="27" t="s">
        <v>93</v>
      </c>
      <c r="I378" s="26" t="s">
        <v>128</v>
      </c>
      <c r="J378" s="26">
        <v>2.7299169999999999</v>
      </c>
      <c r="K378" s="28">
        <f t="shared" si="41"/>
        <v>2.7299170000000001E-3</v>
      </c>
      <c r="L378" s="27">
        <v>0</v>
      </c>
      <c r="M378" s="26">
        <f t="shared" si="40"/>
        <v>0</v>
      </c>
      <c r="N378" s="27">
        <f t="shared" si="42"/>
        <v>1</v>
      </c>
      <c r="O378" s="26">
        <f t="shared" si="43"/>
        <v>1</v>
      </c>
      <c r="P378" s="27" t="s">
        <v>33</v>
      </c>
      <c r="Q378" s="26" t="str">
        <f t="shared" si="44"/>
        <v>No</v>
      </c>
      <c r="R378" s="27">
        <f t="shared" si="45"/>
        <v>0</v>
      </c>
      <c r="S378" s="26">
        <f t="shared" si="46"/>
        <v>1</v>
      </c>
      <c r="T378" s="27">
        <f t="shared" si="47"/>
        <v>151</v>
      </c>
    </row>
    <row r="379" spans="1:20" x14ac:dyDescent="0.45">
      <c r="A379" s="24">
        <v>375</v>
      </c>
      <c r="B379" s="26" t="s">
        <v>79</v>
      </c>
      <c r="C379" s="27" t="s">
        <v>43</v>
      </c>
      <c r="D379" s="26" t="s">
        <v>93</v>
      </c>
      <c r="E379" s="27" t="s">
        <v>95</v>
      </c>
      <c r="F379" s="26" t="s">
        <v>95</v>
      </c>
      <c r="G379" s="27" t="s">
        <v>93</v>
      </c>
      <c r="H379" s="27" t="s">
        <v>93</v>
      </c>
      <c r="I379" s="26" t="s">
        <v>131</v>
      </c>
      <c r="J379" s="26">
        <v>10.889224</v>
      </c>
      <c r="K379" s="28">
        <f t="shared" si="41"/>
        <v>1.0889224000000001E-2</v>
      </c>
      <c r="L379" s="27">
        <v>0</v>
      </c>
      <c r="M379" s="26">
        <f t="shared" si="40"/>
        <v>0</v>
      </c>
      <c r="N379" s="27">
        <f t="shared" si="42"/>
        <v>1</v>
      </c>
      <c r="O379" s="26">
        <f t="shared" si="43"/>
        <v>1</v>
      </c>
      <c r="P379" s="27" t="s">
        <v>33</v>
      </c>
      <c r="Q379" s="26" t="str">
        <f t="shared" si="44"/>
        <v>No</v>
      </c>
      <c r="R379" s="27">
        <f t="shared" si="45"/>
        <v>0</v>
      </c>
      <c r="S379" s="26">
        <f t="shared" si="46"/>
        <v>1</v>
      </c>
      <c r="T379" s="27">
        <f t="shared" si="47"/>
        <v>151</v>
      </c>
    </row>
    <row r="380" spans="1:20" x14ac:dyDescent="0.45">
      <c r="A380" s="24">
        <v>376</v>
      </c>
      <c r="B380" s="26" t="s">
        <v>79</v>
      </c>
      <c r="C380" s="27" t="s">
        <v>43</v>
      </c>
      <c r="D380" s="26" t="s">
        <v>93</v>
      </c>
      <c r="E380" s="27" t="s">
        <v>95</v>
      </c>
      <c r="F380" s="26" t="s">
        <v>95</v>
      </c>
      <c r="G380" s="27" t="s">
        <v>93</v>
      </c>
      <c r="H380" s="27" t="s">
        <v>93</v>
      </c>
      <c r="I380" s="26" t="s">
        <v>123</v>
      </c>
      <c r="J380" s="26">
        <v>14.225737000000001</v>
      </c>
      <c r="K380" s="28">
        <f t="shared" si="41"/>
        <v>1.4225737E-2</v>
      </c>
      <c r="L380" s="27">
        <v>0</v>
      </c>
      <c r="M380" s="26">
        <f t="shared" si="40"/>
        <v>0</v>
      </c>
      <c r="N380" s="27">
        <f t="shared" si="42"/>
        <v>1</v>
      </c>
      <c r="O380" s="26">
        <f t="shared" si="43"/>
        <v>1</v>
      </c>
      <c r="P380" s="27" t="s">
        <v>33</v>
      </c>
      <c r="Q380" s="26" t="str">
        <f t="shared" si="44"/>
        <v>No</v>
      </c>
      <c r="R380" s="27">
        <f t="shared" si="45"/>
        <v>0</v>
      </c>
      <c r="S380" s="26">
        <f t="shared" si="46"/>
        <v>1</v>
      </c>
      <c r="T380" s="27">
        <f t="shared" si="47"/>
        <v>151</v>
      </c>
    </row>
    <row r="381" spans="1:20" x14ac:dyDescent="0.45">
      <c r="A381" s="24">
        <v>377</v>
      </c>
      <c r="B381" s="26" t="s">
        <v>79</v>
      </c>
      <c r="C381" s="27" t="s">
        <v>43</v>
      </c>
      <c r="D381" s="26" t="s">
        <v>93</v>
      </c>
      <c r="E381" s="27" t="s">
        <v>95</v>
      </c>
      <c r="F381" s="26" t="s">
        <v>95</v>
      </c>
      <c r="G381" s="27" t="s">
        <v>93</v>
      </c>
      <c r="H381" s="27" t="s">
        <v>93</v>
      </c>
      <c r="I381" s="26" t="s">
        <v>124</v>
      </c>
      <c r="J381" s="26">
        <v>93.328728000000012</v>
      </c>
      <c r="K381" s="28">
        <f t="shared" si="41"/>
        <v>9.3328728000000014E-2</v>
      </c>
      <c r="L381" s="27">
        <v>1</v>
      </c>
      <c r="M381" s="26">
        <f t="shared" si="40"/>
        <v>0.2</v>
      </c>
      <c r="N381" s="27">
        <f t="shared" si="42"/>
        <v>1</v>
      </c>
      <c r="O381" s="26">
        <f t="shared" si="43"/>
        <v>0.8</v>
      </c>
      <c r="P381" s="27" t="s">
        <v>33</v>
      </c>
      <c r="Q381" s="26" t="str">
        <f t="shared" si="44"/>
        <v>No</v>
      </c>
      <c r="R381" s="27">
        <f t="shared" si="45"/>
        <v>2142.9628827685297</v>
      </c>
      <c r="S381" s="26">
        <f t="shared" si="46"/>
        <v>5</v>
      </c>
      <c r="T381" s="27">
        <f t="shared" si="47"/>
        <v>7</v>
      </c>
    </row>
    <row r="382" spans="1:20" x14ac:dyDescent="0.45">
      <c r="A382" s="24">
        <v>378</v>
      </c>
      <c r="B382" s="26" t="s">
        <v>79</v>
      </c>
      <c r="C382" s="27" t="s">
        <v>43</v>
      </c>
      <c r="D382" s="26" t="s">
        <v>93</v>
      </c>
      <c r="E382" s="27" t="s">
        <v>95</v>
      </c>
      <c r="F382" s="26" t="s">
        <v>95</v>
      </c>
      <c r="G382" s="27" t="s">
        <v>93</v>
      </c>
      <c r="H382" s="27" t="s">
        <v>93</v>
      </c>
      <c r="I382" s="26" t="s">
        <v>114</v>
      </c>
      <c r="J382" s="26">
        <v>30.306836000000001</v>
      </c>
      <c r="K382" s="28">
        <f t="shared" si="41"/>
        <v>3.0306836E-2</v>
      </c>
      <c r="L382" s="27">
        <v>0</v>
      </c>
      <c r="M382" s="26">
        <f t="shared" si="40"/>
        <v>0</v>
      </c>
      <c r="N382" s="27">
        <f t="shared" si="42"/>
        <v>1</v>
      </c>
      <c r="O382" s="26">
        <f t="shared" si="43"/>
        <v>1</v>
      </c>
      <c r="P382" s="27" t="s">
        <v>33</v>
      </c>
      <c r="Q382" s="26" t="str">
        <f t="shared" si="44"/>
        <v>No</v>
      </c>
      <c r="R382" s="27">
        <f t="shared" si="45"/>
        <v>0</v>
      </c>
      <c r="S382" s="26">
        <f t="shared" si="46"/>
        <v>1</v>
      </c>
      <c r="T382" s="27">
        <f t="shared" si="47"/>
        <v>151</v>
      </c>
    </row>
    <row r="383" spans="1:20" x14ac:dyDescent="0.45">
      <c r="A383" s="24">
        <v>379</v>
      </c>
      <c r="B383" s="26" t="s">
        <v>79</v>
      </c>
      <c r="C383" s="27" t="s">
        <v>43</v>
      </c>
      <c r="D383" s="26" t="s">
        <v>93</v>
      </c>
      <c r="E383" s="27" t="s">
        <v>95</v>
      </c>
      <c r="F383" s="26" t="s">
        <v>95</v>
      </c>
      <c r="G383" s="27" t="s">
        <v>93</v>
      </c>
      <c r="H383" s="27" t="s">
        <v>93</v>
      </c>
      <c r="I383" s="26" t="s">
        <v>125</v>
      </c>
      <c r="J383" s="26">
        <v>19.037109999999998</v>
      </c>
      <c r="K383" s="28">
        <f t="shared" si="41"/>
        <v>1.9037109999999999E-2</v>
      </c>
      <c r="L383" s="27">
        <v>0</v>
      </c>
      <c r="M383" s="26">
        <f t="shared" si="40"/>
        <v>0</v>
      </c>
      <c r="N383" s="27">
        <f t="shared" si="42"/>
        <v>1</v>
      </c>
      <c r="O383" s="26">
        <f t="shared" si="43"/>
        <v>1</v>
      </c>
      <c r="P383" s="27" t="s">
        <v>33</v>
      </c>
      <c r="Q383" s="26" t="str">
        <f t="shared" si="44"/>
        <v>No</v>
      </c>
      <c r="R383" s="27">
        <f t="shared" si="45"/>
        <v>0</v>
      </c>
      <c r="S383" s="26">
        <f t="shared" si="46"/>
        <v>1</v>
      </c>
      <c r="T383" s="27">
        <f t="shared" si="47"/>
        <v>151</v>
      </c>
    </row>
    <row r="384" spans="1:20" x14ac:dyDescent="0.45">
      <c r="A384" s="24">
        <v>380</v>
      </c>
      <c r="B384" s="26" t="s">
        <v>79</v>
      </c>
      <c r="C384" s="27" t="s">
        <v>43</v>
      </c>
      <c r="D384" s="26" t="s">
        <v>93</v>
      </c>
      <c r="E384" s="27" t="s">
        <v>95</v>
      </c>
      <c r="F384" s="26" t="s">
        <v>95</v>
      </c>
      <c r="G384" s="27" t="s">
        <v>93</v>
      </c>
      <c r="H384" s="27" t="s">
        <v>93</v>
      </c>
      <c r="I384" s="26" t="s">
        <v>133</v>
      </c>
      <c r="J384" s="26">
        <v>1.36578</v>
      </c>
      <c r="K384" s="28">
        <f t="shared" si="41"/>
        <v>1.36578E-3</v>
      </c>
      <c r="L384" s="27">
        <v>0</v>
      </c>
      <c r="M384" s="26">
        <f t="shared" si="40"/>
        <v>0</v>
      </c>
      <c r="N384" s="27">
        <f t="shared" si="42"/>
        <v>1</v>
      </c>
      <c r="O384" s="26">
        <f t="shared" si="43"/>
        <v>1</v>
      </c>
      <c r="P384" s="27" t="s">
        <v>33</v>
      </c>
      <c r="Q384" s="26" t="str">
        <f t="shared" si="44"/>
        <v>No</v>
      </c>
      <c r="R384" s="27">
        <f t="shared" si="45"/>
        <v>0</v>
      </c>
      <c r="S384" s="26">
        <f t="shared" si="46"/>
        <v>1</v>
      </c>
      <c r="T384" s="27">
        <f t="shared" si="47"/>
        <v>151</v>
      </c>
    </row>
    <row r="385" spans="1:20" x14ac:dyDescent="0.45">
      <c r="A385" s="24">
        <v>381</v>
      </c>
      <c r="B385" s="26" t="s">
        <v>26</v>
      </c>
      <c r="C385" s="27" t="s">
        <v>27</v>
      </c>
      <c r="D385" s="26" t="s">
        <v>93</v>
      </c>
      <c r="E385" s="27" t="s">
        <v>95</v>
      </c>
      <c r="F385" s="26" t="s">
        <v>93</v>
      </c>
      <c r="G385" s="27" t="s">
        <v>93</v>
      </c>
      <c r="H385" s="27" t="s">
        <v>93</v>
      </c>
      <c r="I385" s="26" t="s">
        <v>93</v>
      </c>
      <c r="J385" s="26">
        <v>810.89664100000005</v>
      </c>
      <c r="K385" s="28">
        <f t="shared" si="41"/>
        <v>0.81089664100000003</v>
      </c>
      <c r="L385" s="27">
        <v>0</v>
      </c>
      <c r="M385" s="26">
        <f t="shared" si="40"/>
        <v>0</v>
      </c>
      <c r="N385" s="27">
        <f t="shared" si="42"/>
        <v>1</v>
      </c>
      <c r="O385" s="26">
        <f t="shared" si="43"/>
        <v>1</v>
      </c>
      <c r="P385" s="27" t="s">
        <v>33</v>
      </c>
      <c r="Q385" s="26" t="str">
        <f t="shared" si="44"/>
        <v>No</v>
      </c>
      <c r="R385" s="27">
        <f t="shared" si="45"/>
        <v>0</v>
      </c>
      <c r="S385" s="26">
        <f t="shared" si="46"/>
        <v>1</v>
      </c>
      <c r="T385" s="27">
        <f t="shared" si="47"/>
        <v>151</v>
      </c>
    </row>
    <row r="386" spans="1:20" x14ac:dyDescent="0.45">
      <c r="A386" s="24">
        <v>382</v>
      </c>
      <c r="B386" s="26" t="s">
        <v>26</v>
      </c>
      <c r="C386" s="27" t="s">
        <v>39</v>
      </c>
      <c r="D386" s="26" t="s">
        <v>93</v>
      </c>
      <c r="E386" s="27" t="s">
        <v>96</v>
      </c>
      <c r="F386" s="26" t="s">
        <v>93</v>
      </c>
      <c r="G386" s="27" t="s">
        <v>93</v>
      </c>
      <c r="H386" s="27" t="s">
        <v>93</v>
      </c>
      <c r="I386" s="26" t="s">
        <v>93</v>
      </c>
      <c r="J386" s="26">
        <v>3066.141533</v>
      </c>
      <c r="K386" s="28">
        <f t="shared" si="41"/>
        <v>3.0661415330000001</v>
      </c>
      <c r="L386" s="27">
        <v>0</v>
      </c>
      <c r="M386" s="26">
        <f t="shared" si="40"/>
        <v>0</v>
      </c>
      <c r="N386" s="27">
        <f t="shared" si="42"/>
        <v>1</v>
      </c>
      <c r="O386" s="26">
        <f t="shared" si="43"/>
        <v>1</v>
      </c>
      <c r="P386" s="27" t="s">
        <v>33</v>
      </c>
      <c r="Q386" s="26" t="str">
        <f t="shared" si="44"/>
        <v>No</v>
      </c>
      <c r="R386" s="27">
        <f t="shared" si="45"/>
        <v>0</v>
      </c>
      <c r="S386" s="26">
        <f t="shared" si="46"/>
        <v>1</v>
      </c>
      <c r="T386" s="27">
        <f t="shared" si="47"/>
        <v>151</v>
      </c>
    </row>
    <row r="387" spans="1:20" x14ac:dyDescent="0.45">
      <c r="A387" s="24">
        <v>383</v>
      </c>
      <c r="B387" s="26" t="s">
        <v>26</v>
      </c>
      <c r="C387" s="27" t="s">
        <v>39</v>
      </c>
      <c r="D387" s="26" t="s">
        <v>93</v>
      </c>
      <c r="E387" s="27" t="s">
        <v>76</v>
      </c>
      <c r="F387" s="26" t="s">
        <v>93</v>
      </c>
      <c r="G387" s="27" t="s">
        <v>93</v>
      </c>
      <c r="H387" s="27" t="s">
        <v>93</v>
      </c>
      <c r="I387" s="26" t="s">
        <v>93</v>
      </c>
      <c r="J387" s="26">
        <v>3873.3278100000002</v>
      </c>
      <c r="K387" s="28">
        <f t="shared" si="41"/>
        <v>3.8733278100000001</v>
      </c>
      <c r="L387" s="27">
        <v>0</v>
      </c>
      <c r="M387" s="26">
        <f t="shared" si="40"/>
        <v>0</v>
      </c>
      <c r="N387" s="27">
        <f t="shared" si="42"/>
        <v>1</v>
      </c>
      <c r="O387" s="26">
        <f t="shared" si="43"/>
        <v>1</v>
      </c>
      <c r="P387" s="27" t="s">
        <v>33</v>
      </c>
      <c r="Q387" s="26" t="str">
        <f t="shared" si="44"/>
        <v>No</v>
      </c>
      <c r="R387" s="27">
        <f t="shared" si="45"/>
        <v>0</v>
      </c>
      <c r="S387" s="26">
        <f t="shared" si="46"/>
        <v>1</v>
      </c>
      <c r="T387" s="27">
        <f t="shared" si="47"/>
        <v>151</v>
      </c>
    </row>
    <row r="388" spans="1:20" x14ac:dyDescent="0.45">
      <c r="A388" s="24">
        <v>384</v>
      </c>
      <c r="B388" s="26" t="s">
        <v>45</v>
      </c>
      <c r="C388" s="27" t="s">
        <v>70</v>
      </c>
      <c r="D388" s="26" t="s">
        <v>93</v>
      </c>
      <c r="E388" s="27" t="s">
        <v>96</v>
      </c>
      <c r="F388" s="26" t="s">
        <v>93</v>
      </c>
      <c r="G388" s="27" t="s">
        <v>93</v>
      </c>
      <c r="H388" s="27" t="s">
        <v>93</v>
      </c>
      <c r="I388" s="26" t="s">
        <v>93</v>
      </c>
      <c r="J388" s="26">
        <v>43916.339236</v>
      </c>
      <c r="K388" s="28">
        <f t="shared" si="41"/>
        <v>43.916339235999999</v>
      </c>
      <c r="L388" s="27">
        <v>5</v>
      </c>
      <c r="M388" s="26">
        <f t="shared" si="40"/>
        <v>1</v>
      </c>
      <c r="N388" s="27">
        <f t="shared" si="42"/>
        <v>1</v>
      </c>
      <c r="O388" s="26">
        <f t="shared" si="43"/>
        <v>0</v>
      </c>
      <c r="P388" s="27" t="s">
        <v>33</v>
      </c>
      <c r="Q388" s="26" t="str">
        <f t="shared" si="44"/>
        <v>Yes</v>
      </c>
      <c r="R388" s="27">
        <f t="shared" si="45"/>
        <v>22.770568253108394</v>
      </c>
      <c r="S388" s="26">
        <f t="shared" si="46"/>
        <v>1</v>
      </c>
      <c r="T388" s="27">
        <f t="shared" si="47"/>
        <v>131</v>
      </c>
    </row>
    <row r="389" spans="1:20" x14ac:dyDescent="0.45">
      <c r="A389" s="24">
        <v>385</v>
      </c>
      <c r="B389" s="26" t="s">
        <v>45</v>
      </c>
      <c r="C389" s="27" t="s">
        <v>70</v>
      </c>
      <c r="D389" s="26" t="s">
        <v>93</v>
      </c>
      <c r="E389" s="27" t="s">
        <v>76</v>
      </c>
      <c r="F389" s="26" t="s">
        <v>93</v>
      </c>
      <c r="G389" s="27" t="s">
        <v>93</v>
      </c>
      <c r="H389" s="27" t="s">
        <v>93</v>
      </c>
      <c r="I389" s="26" t="s">
        <v>93</v>
      </c>
      <c r="J389" s="26">
        <v>13435.360854</v>
      </c>
      <c r="K389" s="28">
        <f t="shared" si="41"/>
        <v>13.435360854000001</v>
      </c>
      <c r="L389" s="27">
        <v>0</v>
      </c>
      <c r="M389" s="26">
        <f t="shared" ref="M389:M452" si="48">L389/5</f>
        <v>0</v>
      </c>
      <c r="N389" s="27">
        <f t="shared" si="42"/>
        <v>1</v>
      </c>
      <c r="O389" s="26">
        <f t="shared" si="43"/>
        <v>1</v>
      </c>
      <c r="P389" s="27" t="s">
        <v>33</v>
      </c>
      <c r="Q389" s="26" t="str">
        <f t="shared" si="44"/>
        <v>No</v>
      </c>
      <c r="R389" s="27">
        <f t="shared" si="45"/>
        <v>0</v>
      </c>
      <c r="S389" s="26">
        <f t="shared" si="46"/>
        <v>1</v>
      </c>
      <c r="T389" s="27">
        <f t="shared" si="47"/>
        <v>151</v>
      </c>
    </row>
    <row r="390" spans="1:20" x14ac:dyDescent="0.45">
      <c r="A390" s="24">
        <v>386</v>
      </c>
      <c r="B390" s="26" t="s">
        <v>45</v>
      </c>
      <c r="C390" s="27" t="s">
        <v>46</v>
      </c>
      <c r="D390" s="26" t="s">
        <v>93</v>
      </c>
      <c r="E390" s="27" t="s">
        <v>95</v>
      </c>
      <c r="F390" s="26" t="s">
        <v>93</v>
      </c>
      <c r="G390" s="27" t="s">
        <v>93</v>
      </c>
      <c r="H390" s="27" t="s">
        <v>93</v>
      </c>
      <c r="I390" s="26" t="s">
        <v>93</v>
      </c>
      <c r="J390" s="26">
        <v>30830.208477</v>
      </c>
      <c r="K390" s="28">
        <f t="shared" ref="K390:K453" si="49">J390/1000</f>
        <v>30.830208476999999</v>
      </c>
      <c r="L390" s="27">
        <v>0</v>
      </c>
      <c r="M390" s="26">
        <f t="shared" si="48"/>
        <v>0</v>
      </c>
      <c r="N390" s="27">
        <f t="shared" ref="N390:N453" si="50">IF(E390="&lt;=320mm",2.5,1)</f>
        <v>1</v>
      </c>
      <c r="O390" s="26">
        <f t="shared" ref="O390:O453" si="51">1-(M390/N390)</f>
        <v>1</v>
      </c>
      <c r="P390" s="27" t="s">
        <v>33</v>
      </c>
      <c r="Q390" s="26" t="str">
        <f t="shared" ref="Q390:Q453" si="52">IF(AND(O390&lt;0.5,O390&gt;-0.5),"Yes","No")</f>
        <v>No</v>
      </c>
      <c r="R390" s="27">
        <f t="shared" ref="R390:R453" si="53">M390/(K390/1000)</f>
        <v>0</v>
      </c>
      <c r="S390" s="26">
        <f t="shared" ref="S390:S453" si="54">IF(R390&lt;=125,1,IF(R390&lt;250,2,IF(R390&lt;500,3,IF(R390&lt;1000,4,5))))</f>
        <v>1</v>
      </c>
      <c r="T390" s="27">
        <f t="shared" ref="T390:T453" si="55">RANK(R390,R$5:R$462)</f>
        <v>151</v>
      </c>
    </row>
    <row r="391" spans="1:20" x14ac:dyDescent="0.45">
      <c r="A391" s="24">
        <v>387</v>
      </c>
      <c r="B391" s="26" t="s">
        <v>45</v>
      </c>
      <c r="C391" s="27" t="s">
        <v>46</v>
      </c>
      <c r="D391" s="26" t="s">
        <v>93</v>
      </c>
      <c r="E391" s="27" t="s">
        <v>96</v>
      </c>
      <c r="F391" s="26" t="s">
        <v>93</v>
      </c>
      <c r="G391" s="27" t="s">
        <v>93</v>
      </c>
      <c r="H391" s="27" t="s">
        <v>93</v>
      </c>
      <c r="I391" s="26" t="s">
        <v>93</v>
      </c>
      <c r="J391" s="26">
        <v>22530.929061999999</v>
      </c>
      <c r="K391" s="28">
        <f t="shared" si="49"/>
        <v>22.530929061999998</v>
      </c>
      <c r="L391" s="27">
        <v>6.4429999999999996</v>
      </c>
      <c r="M391" s="26">
        <f t="shared" si="48"/>
        <v>1.2886</v>
      </c>
      <c r="N391" s="27">
        <f t="shared" si="50"/>
        <v>1</v>
      </c>
      <c r="O391" s="26">
        <f t="shared" si="51"/>
        <v>-0.28859999999999997</v>
      </c>
      <c r="P391" s="27" t="s">
        <v>33</v>
      </c>
      <c r="Q391" s="26" t="str">
        <f t="shared" si="52"/>
        <v>Yes</v>
      </c>
      <c r="R391" s="27">
        <f t="shared" si="53"/>
        <v>57.192492881854342</v>
      </c>
      <c r="S391" s="26">
        <f t="shared" si="54"/>
        <v>1</v>
      </c>
      <c r="T391" s="27">
        <f t="shared" si="55"/>
        <v>103</v>
      </c>
    </row>
    <row r="392" spans="1:20" x14ac:dyDescent="0.45">
      <c r="A392" s="24">
        <v>388</v>
      </c>
      <c r="B392" s="26" t="s">
        <v>45</v>
      </c>
      <c r="C392" s="27" t="s">
        <v>27</v>
      </c>
      <c r="D392" s="26" t="s">
        <v>93</v>
      </c>
      <c r="E392" s="27" t="s">
        <v>95</v>
      </c>
      <c r="F392" s="26" t="s">
        <v>93</v>
      </c>
      <c r="G392" s="27" t="s">
        <v>93</v>
      </c>
      <c r="H392" s="27" t="s">
        <v>93</v>
      </c>
      <c r="I392" s="26" t="s">
        <v>93</v>
      </c>
      <c r="J392" s="26">
        <v>34151.892395000003</v>
      </c>
      <c r="K392" s="28">
        <f t="shared" si="49"/>
        <v>34.151892395000004</v>
      </c>
      <c r="L392" s="27">
        <v>4.6630000000000003</v>
      </c>
      <c r="M392" s="26">
        <f t="shared" si="48"/>
        <v>0.9326000000000001</v>
      </c>
      <c r="N392" s="27">
        <f t="shared" si="50"/>
        <v>1</v>
      </c>
      <c r="O392" s="26">
        <f t="shared" si="51"/>
        <v>6.7399999999999904E-2</v>
      </c>
      <c r="P392" s="27" t="s">
        <v>33</v>
      </c>
      <c r="Q392" s="26" t="str">
        <f t="shared" si="52"/>
        <v>Yes</v>
      </c>
      <c r="R392" s="27">
        <f t="shared" si="53"/>
        <v>27.307417967167673</v>
      </c>
      <c r="S392" s="26">
        <f t="shared" si="54"/>
        <v>1</v>
      </c>
      <c r="T392" s="27">
        <f t="shared" si="55"/>
        <v>125</v>
      </c>
    </row>
    <row r="393" spans="1:20" x14ac:dyDescent="0.45">
      <c r="A393" s="24">
        <v>389</v>
      </c>
      <c r="B393" s="26" t="s">
        <v>45</v>
      </c>
      <c r="C393" s="27" t="s">
        <v>27</v>
      </c>
      <c r="D393" s="26" t="s">
        <v>93</v>
      </c>
      <c r="E393" s="27" t="s">
        <v>76</v>
      </c>
      <c r="F393" s="26" t="s">
        <v>93</v>
      </c>
      <c r="G393" s="27" t="s">
        <v>93</v>
      </c>
      <c r="H393" s="27" t="s">
        <v>93</v>
      </c>
      <c r="I393" s="26" t="s">
        <v>93</v>
      </c>
      <c r="J393" s="26">
        <v>35836.620108000003</v>
      </c>
      <c r="K393" s="28">
        <f t="shared" si="49"/>
        <v>35.836620108000005</v>
      </c>
      <c r="L393" s="27">
        <v>6</v>
      </c>
      <c r="M393" s="26">
        <f t="shared" si="48"/>
        <v>1.2</v>
      </c>
      <c r="N393" s="27">
        <f t="shared" si="50"/>
        <v>1</v>
      </c>
      <c r="O393" s="26">
        <f t="shared" si="51"/>
        <v>-0.19999999999999996</v>
      </c>
      <c r="P393" s="27" t="s">
        <v>33</v>
      </c>
      <c r="Q393" s="26" t="str">
        <f t="shared" si="52"/>
        <v>Yes</v>
      </c>
      <c r="R393" s="27">
        <f t="shared" si="53"/>
        <v>33.485300689171787</v>
      </c>
      <c r="S393" s="26">
        <f t="shared" si="54"/>
        <v>1</v>
      </c>
      <c r="T393" s="27">
        <f t="shared" si="55"/>
        <v>118</v>
      </c>
    </row>
    <row r="394" spans="1:20" x14ac:dyDescent="0.45">
      <c r="A394" s="24">
        <v>390</v>
      </c>
      <c r="B394" s="26" t="s">
        <v>45</v>
      </c>
      <c r="C394" s="27" t="s">
        <v>39</v>
      </c>
      <c r="D394" s="26" t="s">
        <v>93</v>
      </c>
      <c r="E394" s="27" t="s">
        <v>95</v>
      </c>
      <c r="F394" s="26" t="s">
        <v>93</v>
      </c>
      <c r="G394" s="27" t="s">
        <v>93</v>
      </c>
      <c r="H394" s="27" t="s">
        <v>93</v>
      </c>
      <c r="I394" s="26" t="s">
        <v>93</v>
      </c>
      <c r="J394" s="26">
        <v>19496.048372000001</v>
      </c>
      <c r="K394" s="28">
        <f t="shared" si="49"/>
        <v>19.496048372000001</v>
      </c>
      <c r="L394" s="27">
        <v>3.2210000000000001</v>
      </c>
      <c r="M394" s="26">
        <f t="shared" si="48"/>
        <v>0.64419999999999999</v>
      </c>
      <c r="N394" s="27">
        <f t="shared" si="50"/>
        <v>1</v>
      </c>
      <c r="O394" s="26">
        <f t="shared" si="51"/>
        <v>0.35580000000000001</v>
      </c>
      <c r="P394" s="27" t="s">
        <v>33</v>
      </c>
      <c r="Q394" s="26" t="str">
        <f t="shared" si="52"/>
        <v>Yes</v>
      </c>
      <c r="R394" s="27">
        <f t="shared" si="53"/>
        <v>33.042593437816485</v>
      </c>
      <c r="S394" s="26">
        <f t="shared" si="54"/>
        <v>1</v>
      </c>
      <c r="T394" s="27">
        <f t="shared" si="55"/>
        <v>119</v>
      </c>
    </row>
    <row r="395" spans="1:20" x14ac:dyDescent="0.45">
      <c r="A395" s="24">
        <v>391</v>
      </c>
      <c r="B395" s="26" t="s">
        <v>45</v>
      </c>
      <c r="C395" s="27" t="s">
        <v>39</v>
      </c>
      <c r="D395" s="26" t="s">
        <v>93</v>
      </c>
      <c r="E395" s="27" t="s">
        <v>96</v>
      </c>
      <c r="F395" s="26" t="s">
        <v>93</v>
      </c>
      <c r="G395" s="27" t="s">
        <v>93</v>
      </c>
      <c r="H395" s="27" t="s">
        <v>93</v>
      </c>
      <c r="I395" s="26" t="s">
        <v>93</v>
      </c>
      <c r="J395" s="26">
        <v>56447.394789999998</v>
      </c>
      <c r="K395" s="28">
        <f t="shared" si="49"/>
        <v>56.447394789999997</v>
      </c>
      <c r="L395" s="27">
        <v>7.1059999999999999</v>
      </c>
      <c r="M395" s="26">
        <f t="shared" si="48"/>
        <v>1.4212</v>
      </c>
      <c r="N395" s="27">
        <f t="shared" si="50"/>
        <v>1</v>
      </c>
      <c r="O395" s="26">
        <f t="shared" si="51"/>
        <v>-0.42120000000000002</v>
      </c>
      <c r="P395" s="27" t="s">
        <v>33</v>
      </c>
      <c r="Q395" s="26" t="str">
        <f t="shared" si="52"/>
        <v>Yes</v>
      </c>
      <c r="R395" s="27">
        <f t="shared" si="53"/>
        <v>25.177424135998823</v>
      </c>
      <c r="S395" s="26">
        <f t="shared" si="54"/>
        <v>1</v>
      </c>
      <c r="T395" s="27">
        <f t="shared" si="55"/>
        <v>129</v>
      </c>
    </row>
    <row r="396" spans="1:20" x14ac:dyDescent="0.45">
      <c r="A396" s="24">
        <v>392</v>
      </c>
      <c r="B396" s="26" t="s">
        <v>45</v>
      </c>
      <c r="C396" s="27" t="s">
        <v>39</v>
      </c>
      <c r="D396" s="26" t="s">
        <v>93</v>
      </c>
      <c r="E396" s="27" t="s">
        <v>76</v>
      </c>
      <c r="F396" s="26" t="s">
        <v>93</v>
      </c>
      <c r="G396" s="27" t="s">
        <v>93</v>
      </c>
      <c r="H396" s="27" t="s">
        <v>93</v>
      </c>
      <c r="I396" s="26" t="s">
        <v>93</v>
      </c>
      <c r="J396" s="26">
        <v>24501.960341000002</v>
      </c>
      <c r="K396" s="28">
        <f t="shared" si="49"/>
        <v>24.501960341</v>
      </c>
      <c r="L396" s="27">
        <v>0</v>
      </c>
      <c r="M396" s="26">
        <f t="shared" si="48"/>
        <v>0</v>
      </c>
      <c r="N396" s="27">
        <f t="shared" si="50"/>
        <v>1</v>
      </c>
      <c r="O396" s="26">
        <f t="shared" si="51"/>
        <v>1</v>
      </c>
      <c r="P396" s="27" t="s">
        <v>33</v>
      </c>
      <c r="Q396" s="26" t="str">
        <f t="shared" si="52"/>
        <v>No</v>
      </c>
      <c r="R396" s="27">
        <f t="shared" si="53"/>
        <v>0</v>
      </c>
      <c r="S396" s="26">
        <f t="shared" si="54"/>
        <v>1</v>
      </c>
      <c r="T396" s="27">
        <f t="shared" si="55"/>
        <v>151</v>
      </c>
    </row>
    <row r="397" spans="1:20" x14ac:dyDescent="0.45">
      <c r="A397" s="24">
        <v>393</v>
      </c>
      <c r="B397" s="26" t="s">
        <v>45</v>
      </c>
      <c r="C397" s="27" t="s">
        <v>42</v>
      </c>
      <c r="D397" s="26" t="s">
        <v>93</v>
      </c>
      <c r="E397" s="27" t="s">
        <v>94</v>
      </c>
      <c r="F397" s="26" t="s">
        <v>93</v>
      </c>
      <c r="G397" s="27" t="s">
        <v>93</v>
      </c>
      <c r="H397" s="27" t="s">
        <v>93</v>
      </c>
      <c r="I397" s="26" t="s">
        <v>93</v>
      </c>
      <c r="J397" s="26">
        <v>8149.8025200000002</v>
      </c>
      <c r="K397" s="28">
        <f t="shared" si="49"/>
        <v>8.1498025199999997</v>
      </c>
      <c r="L397" s="27">
        <v>6.6639999999999997</v>
      </c>
      <c r="M397" s="26">
        <f t="shared" si="48"/>
        <v>1.3328</v>
      </c>
      <c r="N397" s="27">
        <f t="shared" si="50"/>
        <v>2.5</v>
      </c>
      <c r="O397" s="26">
        <f t="shared" si="51"/>
        <v>0.46687999999999996</v>
      </c>
      <c r="P397" s="27" t="s">
        <v>33</v>
      </c>
      <c r="Q397" s="26" t="str">
        <f t="shared" si="52"/>
        <v>Yes</v>
      </c>
      <c r="R397" s="27">
        <f t="shared" si="53"/>
        <v>163.53770496024242</v>
      </c>
      <c r="S397" s="26">
        <f t="shared" si="54"/>
        <v>2</v>
      </c>
      <c r="T397" s="27">
        <f t="shared" si="55"/>
        <v>70</v>
      </c>
    </row>
    <row r="398" spans="1:20" x14ac:dyDescent="0.45">
      <c r="A398" s="24">
        <v>394</v>
      </c>
      <c r="B398" s="26" t="s">
        <v>45</v>
      </c>
      <c r="C398" s="27" t="s">
        <v>42</v>
      </c>
      <c r="D398" s="26" t="s">
        <v>93</v>
      </c>
      <c r="E398" s="27" t="s">
        <v>95</v>
      </c>
      <c r="F398" s="26" t="s">
        <v>93</v>
      </c>
      <c r="G398" s="27" t="s">
        <v>93</v>
      </c>
      <c r="H398" s="27" t="s">
        <v>93</v>
      </c>
      <c r="I398" s="26" t="s">
        <v>93</v>
      </c>
      <c r="J398" s="26">
        <v>198.97811899999999</v>
      </c>
      <c r="K398" s="28">
        <f t="shared" si="49"/>
        <v>0.19897811899999998</v>
      </c>
      <c r="L398" s="27">
        <v>0</v>
      </c>
      <c r="M398" s="26">
        <f t="shared" si="48"/>
        <v>0</v>
      </c>
      <c r="N398" s="27">
        <f t="shared" si="50"/>
        <v>1</v>
      </c>
      <c r="O398" s="26">
        <f t="shared" si="51"/>
        <v>1</v>
      </c>
      <c r="P398" s="27" t="s">
        <v>33</v>
      </c>
      <c r="Q398" s="26" t="str">
        <f t="shared" si="52"/>
        <v>No</v>
      </c>
      <c r="R398" s="27">
        <f t="shared" si="53"/>
        <v>0</v>
      </c>
      <c r="S398" s="26">
        <f t="shared" si="54"/>
        <v>1</v>
      </c>
      <c r="T398" s="27">
        <f t="shared" si="55"/>
        <v>151</v>
      </c>
    </row>
    <row r="399" spans="1:20" x14ac:dyDescent="0.45">
      <c r="A399" s="24">
        <v>395</v>
      </c>
      <c r="B399" s="26" t="s">
        <v>45</v>
      </c>
      <c r="C399" s="27" t="s">
        <v>42</v>
      </c>
      <c r="D399" s="26" t="s">
        <v>93</v>
      </c>
      <c r="E399" s="27" t="s">
        <v>76</v>
      </c>
      <c r="F399" s="26" t="s">
        <v>93</v>
      </c>
      <c r="G399" s="27" t="s">
        <v>93</v>
      </c>
      <c r="H399" s="27" t="s">
        <v>93</v>
      </c>
      <c r="I399" s="26" t="s">
        <v>93</v>
      </c>
      <c r="J399" s="26">
        <v>137.33980500000001</v>
      </c>
      <c r="K399" s="28">
        <f t="shared" si="49"/>
        <v>0.13733980500000001</v>
      </c>
      <c r="L399" s="27">
        <v>0</v>
      </c>
      <c r="M399" s="26">
        <f t="shared" si="48"/>
        <v>0</v>
      </c>
      <c r="N399" s="27">
        <f t="shared" si="50"/>
        <v>1</v>
      </c>
      <c r="O399" s="26">
        <f t="shared" si="51"/>
        <v>1</v>
      </c>
      <c r="P399" s="27" t="s">
        <v>33</v>
      </c>
      <c r="Q399" s="26" t="str">
        <f t="shared" si="52"/>
        <v>No</v>
      </c>
      <c r="R399" s="27">
        <f t="shared" si="53"/>
        <v>0</v>
      </c>
      <c r="S399" s="26">
        <f t="shared" si="54"/>
        <v>1</v>
      </c>
      <c r="T399" s="27">
        <f t="shared" si="55"/>
        <v>151</v>
      </c>
    </row>
    <row r="400" spans="1:20" x14ac:dyDescent="0.45">
      <c r="A400" s="24">
        <v>396</v>
      </c>
      <c r="B400" s="26" t="s">
        <v>45</v>
      </c>
      <c r="C400" s="27" t="s">
        <v>92</v>
      </c>
      <c r="D400" s="26" t="s">
        <v>93</v>
      </c>
      <c r="E400" s="27" t="s">
        <v>96</v>
      </c>
      <c r="F400" s="26" t="s">
        <v>93</v>
      </c>
      <c r="G400" s="27" t="s">
        <v>93</v>
      </c>
      <c r="H400" s="27" t="s">
        <v>93</v>
      </c>
      <c r="I400" s="26" t="s">
        <v>93</v>
      </c>
      <c r="J400" s="26">
        <v>8336.3556200000003</v>
      </c>
      <c r="K400" s="28">
        <f t="shared" si="49"/>
        <v>8.3363556200000009</v>
      </c>
      <c r="L400" s="27">
        <v>0</v>
      </c>
      <c r="M400" s="26">
        <f t="shared" si="48"/>
        <v>0</v>
      </c>
      <c r="N400" s="27">
        <f t="shared" si="50"/>
        <v>1</v>
      </c>
      <c r="O400" s="26">
        <f t="shared" si="51"/>
        <v>1</v>
      </c>
      <c r="P400" s="27" t="s">
        <v>33</v>
      </c>
      <c r="Q400" s="26" t="str">
        <f t="shared" si="52"/>
        <v>No</v>
      </c>
      <c r="R400" s="27">
        <f t="shared" si="53"/>
        <v>0</v>
      </c>
      <c r="S400" s="26">
        <f t="shared" si="54"/>
        <v>1</v>
      </c>
      <c r="T400" s="27">
        <f t="shared" si="55"/>
        <v>151</v>
      </c>
    </row>
    <row r="401" spans="1:20" x14ac:dyDescent="0.45">
      <c r="A401" s="24">
        <v>397</v>
      </c>
      <c r="B401" s="26" t="s">
        <v>45</v>
      </c>
      <c r="C401" s="27" t="s">
        <v>92</v>
      </c>
      <c r="D401" s="26" t="s">
        <v>93</v>
      </c>
      <c r="E401" s="27" t="s">
        <v>76</v>
      </c>
      <c r="F401" s="26" t="s">
        <v>93</v>
      </c>
      <c r="G401" s="27" t="s">
        <v>93</v>
      </c>
      <c r="H401" s="27" t="s">
        <v>93</v>
      </c>
      <c r="I401" s="26" t="s">
        <v>93</v>
      </c>
      <c r="J401" s="26">
        <v>1878.9019169999999</v>
      </c>
      <c r="K401" s="28">
        <f t="shared" si="49"/>
        <v>1.8789019169999999</v>
      </c>
      <c r="L401" s="27">
        <v>0</v>
      </c>
      <c r="M401" s="26">
        <f t="shared" si="48"/>
        <v>0</v>
      </c>
      <c r="N401" s="27">
        <f t="shared" si="50"/>
        <v>1</v>
      </c>
      <c r="O401" s="26">
        <f t="shared" si="51"/>
        <v>1</v>
      </c>
      <c r="P401" s="27" t="s">
        <v>33</v>
      </c>
      <c r="Q401" s="26" t="str">
        <f t="shared" si="52"/>
        <v>No</v>
      </c>
      <c r="R401" s="27">
        <f t="shared" si="53"/>
        <v>0</v>
      </c>
      <c r="S401" s="26">
        <f t="shared" si="54"/>
        <v>1</v>
      </c>
      <c r="T401" s="27">
        <f t="shared" si="55"/>
        <v>151</v>
      </c>
    </row>
    <row r="402" spans="1:20" x14ac:dyDescent="0.45">
      <c r="A402" s="24">
        <v>398</v>
      </c>
      <c r="B402" s="26" t="s">
        <v>73</v>
      </c>
      <c r="C402" s="27" t="s">
        <v>48</v>
      </c>
      <c r="D402" s="26" t="s">
        <v>93</v>
      </c>
      <c r="E402" s="27" t="s">
        <v>94</v>
      </c>
      <c r="F402" s="26" t="s">
        <v>93</v>
      </c>
      <c r="G402" s="27" t="s">
        <v>93</v>
      </c>
      <c r="H402" s="27" t="s">
        <v>93</v>
      </c>
      <c r="I402" s="26" t="s">
        <v>93</v>
      </c>
      <c r="J402" s="26">
        <v>231.53436199999999</v>
      </c>
      <c r="K402" s="28">
        <f t="shared" si="49"/>
        <v>0.23153436199999999</v>
      </c>
      <c r="L402" s="27">
        <v>0</v>
      </c>
      <c r="M402" s="26">
        <f t="shared" si="48"/>
        <v>0</v>
      </c>
      <c r="N402" s="27">
        <f t="shared" si="50"/>
        <v>2.5</v>
      </c>
      <c r="O402" s="26">
        <f t="shared" si="51"/>
        <v>1</v>
      </c>
      <c r="P402" s="27" t="s">
        <v>33</v>
      </c>
      <c r="Q402" s="26" t="str">
        <f t="shared" si="52"/>
        <v>No</v>
      </c>
      <c r="R402" s="27">
        <f t="shared" si="53"/>
        <v>0</v>
      </c>
      <c r="S402" s="26">
        <f t="shared" si="54"/>
        <v>1</v>
      </c>
      <c r="T402" s="27">
        <f t="shared" si="55"/>
        <v>151</v>
      </c>
    </row>
    <row r="403" spans="1:20" x14ac:dyDescent="0.45">
      <c r="A403" s="24">
        <v>399</v>
      </c>
      <c r="B403" s="26" t="s">
        <v>73</v>
      </c>
      <c r="C403" s="27" t="s">
        <v>27</v>
      </c>
      <c r="D403" s="26" t="s">
        <v>93</v>
      </c>
      <c r="E403" s="27" t="s">
        <v>95</v>
      </c>
      <c r="F403" s="26" t="s">
        <v>93</v>
      </c>
      <c r="G403" s="27" t="s">
        <v>93</v>
      </c>
      <c r="H403" s="27" t="s">
        <v>93</v>
      </c>
      <c r="I403" s="26" t="s">
        <v>93</v>
      </c>
      <c r="J403" s="26">
        <v>2.8882729999999999</v>
      </c>
      <c r="K403" s="28">
        <f t="shared" si="49"/>
        <v>2.8882729999999998E-3</v>
      </c>
      <c r="L403" s="27">
        <v>0</v>
      </c>
      <c r="M403" s="26">
        <f t="shared" si="48"/>
        <v>0</v>
      </c>
      <c r="N403" s="27">
        <f t="shared" si="50"/>
        <v>1</v>
      </c>
      <c r="O403" s="26">
        <f t="shared" si="51"/>
        <v>1</v>
      </c>
      <c r="P403" s="27" t="s">
        <v>33</v>
      </c>
      <c r="Q403" s="26" t="str">
        <f t="shared" si="52"/>
        <v>No</v>
      </c>
      <c r="R403" s="27">
        <f t="shared" si="53"/>
        <v>0</v>
      </c>
      <c r="S403" s="26">
        <f t="shared" si="54"/>
        <v>1</v>
      </c>
      <c r="T403" s="27">
        <f t="shared" si="55"/>
        <v>151</v>
      </c>
    </row>
    <row r="404" spans="1:20" x14ac:dyDescent="0.45">
      <c r="A404" s="24">
        <v>400</v>
      </c>
      <c r="B404" s="26" t="s">
        <v>73</v>
      </c>
      <c r="C404" s="27" t="s">
        <v>27</v>
      </c>
      <c r="D404" s="26" t="s">
        <v>93</v>
      </c>
      <c r="E404" s="27" t="s">
        <v>96</v>
      </c>
      <c r="F404" s="26" t="s">
        <v>93</v>
      </c>
      <c r="G404" s="27" t="s">
        <v>93</v>
      </c>
      <c r="H404" s="27" t="s">
        <v>93</v>
      </c>
      <c r="I404" s="26" t="s">
        <v>93</v>
      </c>
      <c r="J404" s="26">
        <v>35.989928999999997</v>
      </c>
      <c r="K404" s="28">
        <f t="shared" si="49"/>
        <v>3.5989928999999997E-2</v>
      </c>
      <c r="L404" s="27">
        <v>0</v>
      </c>
      <c r="M404" s="26">
        <f t="shared" si="48"/>
        <v>0</v>
      </c>
      <c r="N404" s="27">
        <f t="shared" si="50"/>
        <v>1</v>
      </c>
      <c r="O404" s="26">
        <f t="shared" si="51"/>
        <v>1</v>
      </c>
      <c r="P404" s="27" t="s">
        <v>33</v>
      </c>
      <c r="Q404" s="26" t="str">
        <f t="shared" si="52"/>
        <v>No</v>
      </c>
      <c r="R404" s="27">
        <f t="shared" si="53"/>
        <v>0</v>
      </c>
      <c r="S404" s="26">
        <f t="shared" si="54"/>
        <v>1</v>
      </c>
      <c r="T404" s="27">
        <f t="shared" si="55"/>
        <v>151</v>
      </c>
    </row>
    <row r="405" spans="1:20" x14ac:dyDescent="0.45">
      <c r="A405" s="24">
        <v>401</v>
      </c>
      <c r="B405" s="26" t="s">
        <v>73</v>
      </c>
      <c r="C405" s="27" t="s">
        <v>27</v>
      </c>
      <c r="D405" s="26" t="s">
        <v>93</v>
      </c>
      <c r="E405" s="27" t="s">
        <v>76</v>
      </c>
      <c r="F405" s="26" t="s">
        <v>93</v>
      </c>
      <c r="G405" s="27" t="s">
        <v>93</v>
      </c>
      <c r="H405" s="27" t="s">
        <v>93</v>
      </c>
      <c r="I405" s="26" t="s">
        <v>93</v>
      </c>
      <c r="J405" s="26">
        <v>155.09107599999999</v>
      </c>
      <c r="K405" s="28">
        <f t="shared" si="49"/>
        <v>0.15509107599999999</v>
      </c>
      <c r="L405" s="27">
        <v>0</v>
      </c>
      <c r="M405" s="26">
        <f t="shared" si="48"/>
        <v>0</v>
      </c>
      <c r="N405" s="27">
        <f t="shared" si="50"/>
        <v>1</v>
      </c>
      <c r="O405" s="26">
        <f t="shared" si="51"/>
        <v>1</v>
      </c>
      <c r="P405" s="27" t="s">
        <v>33</v>
      </c>
      <c r="Q405" s="26" t="str">
        <f t="shared" si="52"/>
        <v>No</v>
      </c>
      <c r="R405" s="27">
        <f t="shared" si="53"/>
        <v>0</v>
      </c>
      <c r="S405" s="26">
        <f t="shared" si="54"/>
        <v>1</v>
      </c>
      <c r="T405" s="27">
        <f t="shared" si="55"/>
        <v>151</v>
      </c>
    </row>
    <row r="406" spans="1:20" x14ac:dyDescent="0.45">
      <c r="A406" s="24">
        <v>402</v>
      </c>
      <c r="B406" s="26" t="s">
        <v>73</v>
      </c>
      <c r="C406" s="27" t="s">
        <v>39</v>
      </c>
      <c r="D406" s="26" t="s">
        <v>93</v>
      </c>
      <c r="E406" s="27" t="s">
        <v>94</v>
      </c>
      <c r="F406" s="26" t="s">
        <v>93</v>
      </c>
      <c r="G406" s="27" t="s">
        <v>93</v>
      </c>
      <c r="H406" s="27" t="s">
        <v>93</v>
      </c>
      <c r="I406" s="26" t="s">
        <v>93</v>
      </c>
      <c r="J406" s="26">
        <v>29193.646959000002</v>
      </c>
      <c r="K406" s="28">
        <f t="shared" si="49"/>
        <v>29.193646959000002</v>
      </c>
      <c r="L406" s="27">
        <v>14.769</v>
      </c>
      <c r="M406" s="26">
        <f t="shared" si="48"/>
        <v>2.9538000000000002</v>
      </c>
      <c r="N406" s="27">
        <f t="shared" si="50"/>
        <v>2.5</v>
      </c>
      <c r="O406" s="26">
        <f t="shared" si="51"/>
        <v>-0.18152000000000013</v>
      </c>
      <c r="P406" s="27" t="s">
        <v>33</v>
      </c>
      <c r="Q406" s="26" t="str">
        <f t="shared" si="52"/>
        <v>Yes</v>
      </c>
      <c r="R406" s="27">
        <f t="shared" si="53"/>
        <v>101.17954787041035</v>
      </c>
      <c r="S406" s="26">
        <f t="shared" si="54"/>
        <v>1</v>
      </c>
      <c r="T406" s="27">
        <f t="shared" si="55"/>
        <v>84</v>
      </c>
    </row>
    <row r="407" spans="1:20" x14ac:dyDescent="0.45">
      <c r="A407" s="24">
        <v>403</v>
      </c>
      <c r="B407" s="26" t="s">
        <v>73</v>
      </c>
      <c r="C407" s="27" t="s">
        <v>39</v>
      </c>
      <c r="D407" s="26" t="s">
        <v>93</v>
      </c>
      <c r="E407" s="27" t="s">
        <v>95</v>
      </c>
      <c r="F407" s="26" t="s">
        <v>93</v>
      </c>
      <c r="G407" s="27" t="s">
        <v>93</v>
      </c>
      <c r="H407" s="27" t="s">
        <v>93</v>
      </c>
      <c r="I407" s="26" t="s">
        <v>93</v>
      </c>
      <c r="J407" s="26">
        <v>16899.81019</v>
      </c>
      <c r="K407" s="28">
        <f t="shared" si="49"/>
        <v>16.89981019</v>
      </c>
      <c r="L407" s="27">
        <v>0</v>
      </c>
      <c r="M407" s="26">
        <f t="shared" si="48"/>
        <v>0</v>
      </c>
      <c r="N407" s="27">
        <f t="shared" si="50"/>
        <v>1</v>
      </c>
      <c r="O407" s="26">
        <f t="shared" si="51"/>
        <v>1</v>
      </c>
      <c r="P407" s="27" t="s">
        <v>33</v>
      </c>
      <c r="Q407" s="26" t="str">
        <f t="shared" si="52"/>
        <v>No</v>
      </c>
      <c r="R407" s="27">
        <f t="shared" si="53"/>
        <v>0</v>
      </c>
      <c r="S407" s="26">
        <f t="shared" si="54"/>
        <v>1</v>
      </c>
      <c r="T407" s="27">
        <f t="shared" si="55"/>
        <v>151</v>
      </c>
    </row>
    <row r="408" spans="1:20" x14ac:dyDescent="0.45">
      <c r="A408" s="24">
        <v>404</v>
      </c>
      <c r="B408" s="26" t="s">
        <v>73</v>
      </c>
      <c r="C408" s="27" t="s">
        <v>39</v>
      </c>
      <c r="D408" s="26" t="s">
        <v>93</v>
      </c>
      <c r="E408" s="27" t="s">
        <v>76</v>
      </c>
      <c r="F408" s="26" t="s">
        <v>93</v>
      </c>
      <c r="G408" s="27" t="s">
        <v>93</v>
      </c>
      <c r="H408" s="27" t="s">
        <v>93</v>
      </c>
      <c r="I408" s="26" t="s">
        <v>93</v>
      </c>
      <c r="J408" s="26">
        <v>6976.2750349999997</v>
      </c>
      <c r="K408" s="28">
        <f t="shared" si="49"/>
        <v>6.9762750349999996</v>
      </c>
      <c r="L408" s="27">
        <v>0</v>
      </c>
      <c r="M408" s="26">
        <f t="shared" si="48"/>
        <v>0</v>
      </c>
      <c r="N408" s="27">
        <f t="shared" si="50"/>
        <v>1</v>
      </c>
      <c r="O408" s="26">
        <f t="shared" si="51"/>
        <v>1</v>
      </c>
      <c r="P408" s="27" t="s">
        <v>33</v>
      </c>
      <c r="Q408" s="26" t="str">
        <f t="shared" si="52"/>
        <v>No</v>
      </c>
      <c r="R408" s="27">
        <f t="shared" si="53"/>
        <v>0</v>
      </c>
      <c r="S408" s="26">
        <f t="shared" si="54"/>
        <v>1</v>
      </c>
      <c r="T408" s="27">
        <f t="shared" si="55"/>
        <v>151</v>
      </c>
    </row>
    <row r="409" spans="1:20" x14ac:dyDescent="0.45">
      <c r="A409" s="24">
        <v>405</v>
      </c>
      <c r="B409" s="26" t="s">
        <v>73</v>
      </c>
      <c r="C409" s="27" t="s">
        <v>42</v>
      </c>
      <c r="D409" s="26" t="s">
        <v>93</v>
      </c>
      <c r="E409" s="27" t="s">
        <v>94</v>
      </c>
      <c r="F409" s="26" t="s">
        <v>93</v>
      </c>
      <c r="G409" s="27" t="s">
        <v>93</v>
      </c>
      <c r="H409" s="27" t="s">
        <v>93</v>
      </c>
      <c r="I409" s="26" t="s">
        <v>93</v>
      </c>
      <c r="J409" s="26">
        <v>157633.916814</v>
      </c>
      <c r="K409" s="28">
        <f t="shared" si="49"/>
        <v>157.633916814</v>
      </c>
      <c r="L409" s="27">
        <v>15</v>
      </c>
      <c r="M409" s="26">
        <f t="shared" si="48"/>
        <v>3</v>
      </c>
      <c r="N409" s="27">
        <f t="shared" si="50"/>
        <v>2.5</v>
      </c>
      <c r="O409" s="26">
        <f t="shared" si="51"/>
        <v>-0.19999999999999996</v>
      </c>
      <c r="P409" s="27" t="s">
        <v>33</v>
      </c>
      <c r="Q409" s="26" t="str">
        <f t="shared" si="52"/>
        <v>Yes</v>
      </c>
      <c r="R409" s="27">
        <f t="shared" si="53"/>
        <v>19.031437273361973</v>
      </c>
      <c r="S409" s="26">
        <f t="shared" si="54"/>
        <v>1</v>
      </c>
      <c r="T409" s="27">
        <f t="shared" si="55"/>
        <v>138</v>
      </c>
    </row>
    <row r="410" spans="1:20" x14ac:dyDescent="0.45">
      <c r="A410" s="24">
        <v>406</v>
      </c>
      <c r="B410" s="26" t="s">
        <v>73</v>
      </c>
      <c r="C410" s="27" t="s">
        <v>42</v>
      </c>
      <c r="D410" s="26" t="s">
        <v>93</v>
      </c>
      <c r="E410" s="27" t="s">
        <v>95</v>
      </c>
      <c r="F410" s="26" t="s">
        <v>93</v>
      </c>
      <c r="G410" s="27" t="s">
        <v>93</v>
      </c>
      <c r="H410" s="27" t="s">
        <v>93</v>
      </c>
      <c r="I410" s="26" t="s">
        <v>93</v>
      </c>
      <c r="J410" s="26">
        <v>53618.297120000003</v>
      </c>
      <c r="K410" s="28">
        <f t="shared" si="49"/>
        <v>53.618297120000001</v>
      </c>
      <c r="L410" s="27">
        <v>4.4429999999999996</v>
      </c>
      <c r="M410" s="26">
        <f t="shared" si="48"/>
        <v>0.88859999999999995</v>
      </c>
      <c r="N410" s="27">
        <f t="shared" si="50"/>
        <v>1</v>
      </c>
      <c r="O410" s="26">
        <f t="shared" si="51"/>
        <v>0.11140000000000005</v>
      </c>
      <c r="P410" s="27" t="s">
        <v>33</v>
      </c>
      <c r="Q410" s="26" t="str">
        <f t="shared" si="52"/>
        <v>Yes</v>
      </c>
      <c r="R410" s="27">
        <f t="shared" si="53"/>
        <v>16.572700882522916</v>
      </c>
      <c r="S410" s="26">
        <f t="shared" si="54"/>
        <v>1</v>
      </c>
      <c r="T410" s="27">
        <f t="shared" si="55"/>
        <v>143</v>
      </c>
    </row>
    <row r="411" spans="1:20" x14ac:dyDescent="0.45">
      <c r="A411" s="24">
        <v>407</v>
      </c>
      <c r="B411" s="26" t="s">
        <v>73</v>
      </c>
      <c r="C411" s="27" t="s">
        <v>43</v>
      </c>
      <c r="D411" s="26" t="s">
        <v>93</v>
      </c>
      <c r="E411" s="27" t="s">
        <v>95</v>
      </c>
      <c r="F411" s="26" t="s">
        <v>93</v>
      </c>
      <c r="G411" s="27" t="s">
        <v>93</v>
      </c>
      <c r="H411" s="27" t="s">
        <v>93</v>
      </c>
      <c r="I411" s="26" t="s">
        <v>93</v>
      </c>
      <c r="J411" s="26">
        <v>15282.562807</v>
      </c>
      <c r="K411" s="28">
        <f t="shared" si="49"/>
        <v>15.282562807</v>
      </c>
      <c r="L411" s="27">
        <v>0</v>
      </c>
      <c r="M411" s="26">
        <f t="shared" si="48"/>
        <v>0</v>
      </c>
      <c r="N411" s="27">
        <f t="shared" si="50"/>
        <v>1</v>
      </c>
      <c r="O411" s="26">
        <f t="shared" si="51"/>
        <v>1</v>
      </c>
      <c r="P411" s="27" t="s">
        <v>33</v>
      </c>
      <c r="Q411" s="26" t="str">
        <f t="shared" si="52"/>
        <v>No</v>
      </c>
      <c r="R411" s="27">
        <f t="shared" si="53"/>
        <v>0</v>
      </c>
      <c r="S411" s="26">
        <f t="shared" si="54"/>
        <v>1</v>
      </c>
      <c r="T411" s="27">
        <f t="shared" si="55"/>
        <v>151</v>
      </c>
    </row>
    <row r="412" spans="1:20" x14ac:dyDescent="0.45">
      <c r="A412" s="24">
        <v>408</v>
      </c>
      <c r="B412" s="26" t="s">
        <v>73</v>
      </c>
      <c r="C412" s="27" t="s">
        <v>43</v>
      </c>
      <c r="D412" s="26" t="s">
        <v>93</v>
      </c>
      <c r="E412" s="27" t="s">
        <v>76</v>
      </c>
      <c r="F412" s="26" t="s">
        <v>93</v>
      </c>
      <c r="G412" s="27" t="s">
        <v>93</v>
      </c>
      <c r="H412" s="27" t="s">
        <v>93</v>
      </c>
      <c r="I412" s="26" t="s">
        <v>93</v>
      </c>
      <c r="J412" s="26">
        <v>18609.136128999999</v>
      </c>
      <c r="K412" s="28">
        <f t="shared" si="49"/>
        <v>18.609136128999999</v>
      </c>
      <c r="L412" s="27">
        <v>0</v>
      </c>
      <c r="M412" s="26">
        <f t="shared" si="48"/>
        <v>0</v>
      </c>
      <c r="N412" s="27">
        <f t="shared" si="50"/>
        <v>1</v>
      </c>
      <c r="O412" s="26">
        <f t="shared" si="51"/>
        <v>1</v>
      </c>
      <c r="P412" s="27" t="s">
        <v>33</v>
      </c>
      <c r="Q412" s="26" t="str">
        <f t="shared" si="52"/>
        <v>No</v>
      </c>
      <c r="R412" s="27">
        <f t="shared" si="53"/>
        <v>0</v>
      </c>
      <c r="S412" s="26">
        <f t="shared" si="54"/>
        <v>1</v>
      </c>
      <c r="T412" s="27">
        <f t="shared" si="55"/>
        <v>151</v>
      </c>
    </row>
    <row r="413" spans="1:20" x14ac:dyDescent="0.45">
      <c r="A413" s="24">
        <v>409</v>
      </c>
      <c r="B413" s="26" t="s">
        <v>73</v>
      </c>
      <c r="C413" s="27" t="s">
        <v>84</v>
      </c>
      <c r="D413" s="26" t="s">
        <v>93</v>
      </c>
      <c r="E413" s="27" t="s">
        <v>94</v>
      </c>
      <c r="F413" s="26" t="s">
        <v>93</v>
      </c>
      <c r="G413" s="27" t="s">
        <v>93</v>
      </c>
      <c r="H413" s="27" t="s">
        <v>93</v>
      </c>
      <c r="I413" s="26" t="s">
        <v>93</v>
      </c>
      <c r="J413" s="26">
        <v>259.10227200000003</v>
      </c>
      <c r="K413" s="28">
        <f t="shared" si="49"/>
        <v>0.25910227200000002</v>
      </c>
      <c r="L413" s="27">
        <v>0</v>
      </c>
      <c r="M413" s="26">
        <f t="shared" si="48"/>
        <v>0</v>
      </c>
      <c r="N413" s="27">
        <f t="shared" si="50"/>
        <v>2.5</v>
      </c>
      <c r="O413" s="26">
        <f t="shared" si="51"/>
        <v>1</v>
      </c>
      <c r="P413" s="27" t="s">
        <v>33</v>
      </c>
      <c r="Q413" s="26" t="str">
        <f t="shared" si="52"/>
        <v>No</v>
      </c>
      <c r="R413" s="27">
        <f t="shared" si="53"/>
        <v>0</v>
      </c>
      <c r="S413" s="26">
        <f t="shared" si="54"/>
        <v>1</v>
      </c>
      <c r="T413" s="27">
        <f t="shared" si="55"/>
        <v>151</v>
      </c>
    </row>
    <row r="414" spans="1:20" x14ac:dyDescent="0.45">
      <c r="A414" s="24">
        <v>410</v>
      </c>
      <c r="B414" s="26" t="s">
        <v>73</v>
      </c>
      <c r="C414" s="27" t="s">
        <v>84</v>
      </c>
      <c r="D414" s="26" t="s">
        <v>93</v>
      </c>
      <c r="E414" s="27" t="s">
        <v>76</v>
      </c>
      <c r="F414" s="26" t="s">
        <v>93</v>
      </c>
      <c r="G414" s="27" t="s">
        <v>93</v>
      </c>
      <c r="H414" s="27" t="s">
        <v>93</v>
      </c>
      <c r="I414" s="26" t="s">
        <v>93</v>
      </c>
      <c r="J414" s="26">
        <v>0.38435900000000001</v>
      </c>
      <c r="K414" s="28">
        <f t="shared" si="49"/>
        <v>3.8435900000000002E-4</v>
      </c>
      <c r="L414" s="27">
        <v>0</v>
      </c>
      <c r="M414" s="26">
        <f t="shared" si="48"/>
        <v>0</v>
      </c>
      <c r="N414" s="27">
        <f t="shared" si="50"/>
        <v>1</v>
      </c>
      <c r="O414" s="26">
        <f t="shared" si="51"/>
        <v>1</v>
      </c>
      <c r="P414" s="27" t="s">
        <v>33</v>
      </c>
      <c r="Q414" s="26" t="str">
        <f t="shared" si="52"/>
        <v>No</v>
      </c>
      <c r="R414" s="27">
        <f t="shared" si="53"/>
        <v>0</v>
      </c>
      <c r="S414" s="26">
        <f t="shared" si="54"/>
        <v>1</v>
      </c>
      <c r="T414" s="27">
        <f t="shared" si="55"/>
        <v>151</v>
      </c>
    </row>
    <row r="415" spans="1:20" x14ac:dyDescent="0.45">
      <c r="A415" s="24">
        <v>411</v>
      </c>
      <c r="B415" s="26" t="s">
        <v>73</v>
      </c>
      <c r="C415" s="27" t="s">
        <v>92</v>
      </c>
      <c r="D415" s="26" t="s">
        <v>93</v>
      </c>
      <c r="E415" s="27" t="s">
        <v>94</v>
      </c>
      <c r="F415" s="26" t="s">
        <v>93</v>
      </c>
      <c r="G415" s="27" t="s">
        <v>93</v>
      </c>
      <c r="H415" s="27" t="s">
        <v>93</v>
      </c>
      <c r="I415" s="26" t="s">
        <v>93</v>
      </c>
      <c r="J415" s="26">
        <v>27.162068999999999</v>
      </c>
      <c r="K415" s="28">
        <f t="shared" si="49"/>
        <v>2.7162069E-2</v>
      </c>
      <c r="L415" s="27">
        <v>0</v>
      </c>
      <c r="M415" s="26">
        <f t="shared" si="48"/>
        <v>0</v>
      </c>
      <c r="N415" s="27">
        <f t="shared" si="50"/>
        <v>2.5</v>
      </c>
      <c r="O415" s="26">
        <f t="shared" si="51"/>
        <v>1</v>
      </c>
      <c r="P415" s="27" t="s">
        <v>33</v>
      </c>
      <c r="Q415" s="26" t="str">
        <f t="shared" si="52"/>
        <v>No</v>
      </c>
      <c r="R415" s="27">
        <f t="shared" si="53"/>
        <v>0</v>
      </c>
      <c r="S415" s="26">
        <f t="shared" si="54"/>
        <v>1</v>
      </c>
      <c r="T415" s="27">
        <f t="shared" si="55"/>
        <v>151</v>
      </c>
    </row>
    <row r="416" spans="1:20" x14ac:dyDescent="0.45">
      <c r="A416" s="24">
        <v>412</v>
      </c>
      <c r="B416" s="26" t="s">
        <v>81</v>
      </c>
      <c r="C416" s="27" t="s">
        <v>42</v>
      </c>
      <c r="D416" s="26" t="s">
        <v>93</v>
      </c>
      <c r="E416" s="27" t="s">
        <v>94</v>
      </c>
      <c r="F416" s="26" t="s">
        <v>93</v>
      </c>
      <c r="G416" s="27" t="s">
        <v>93</v>
      </c>
      <c r="H416" s="27" t="s">
        <v>93</v>
      </c>
      <c r="I416" s="26" t="s">
        <v>93</v>
      </c>
      <c r="J416" s="26">
        <v>366.69374199999999</v>
      </c>
      <c r="K416" s="28">
        <f t="shared" si="49"/>
        <v>0.36669374199999999</v>
      </c>
      <c r="L416" s="27">
        <v>0</v>
      </c>
      <c r="M416" s="26">
        <f t="shared" si="48"/>
        <v>0</v>
      </c>
      <c r="N416" s="27">
        <f t="shared" si="50"/>
        <v>2.5</v>
      </c>
      <c r="O416" s="26">
        <f t="shared" si="51"/>
        <v>1</v>
      </c>
      <c r="P416" s="27" t="s">
        <v>33</v>
      </c>
      <c r="Q416" s="26" t="str">
        <f t="shared" si="52"/>
        <v>No</v>
      </c>
      <c r="R416" s="27">
        <f t="shared" si="53"/>
        <v>0</v>
      </c>
      <c r="S416" s="26">
        <f t="shared" si="54"/>
        <v>1</v>
      </c>
      <c r="T416" s="27">
        <f t="shared" si="55"/>
        <v>151</v>
      </c>
    </row>
    <row r="417" spans="1:20" x14ac:dyDescent="0.45">
      <c r="A417" s="24">
        <v>413</v>
      </c>
      <c r="B417" s="26" t="s">
        <v>81</v>
      </c>
      <c r="C417" s="27" t="s">
        <v>42</v>
      </c>
      <c r="D417" s="26" t="s">
        <v>93</v>
      </c>
      <c r="E417" s="27" t="s">
        <v>95</v>
      </c>
      <c r="F417" s="26" t="s">
        <v>93</v>
      </c>
      <c r="G417" s="27" t="s">
        <v>93</v>
      </c>
      <c r="H417" s="27" t="s">
        <v>93</v>
      </c>
      <c r="I417" s="26" t="s">
        <v>93</v>
      </c>
      <c r="J417" s="26">
        <v>337.62194299999999</v>
      </c>
      <c r="K417" s="28">
        <f t="shared" si="49"/>
        <v>0.33762194299999998</v>
      </c>
      <c r="L417" s="27">
        <v>0</v>
      </c>
      <c r="M417" s="26">
        <f t="shared" si="48"/>
        <v>0</v>
      </c>
      <c r="N417" s="27">
        <f t="shared" si="50"/>
        <v>1</v>
      </c>
      <c r="O417" s="26">
        <f t="shared" si="51"/>
        <v>1</v>
      </c>
      <c r="P417" s="27" t="s">
        <v>33</v>
      </c>
      <c r="Q417" s="26" t="str">
        <f t="shared" si="52"/>
        <v>No</v>
      </c>
      <c r="R417" s="27">
        <f t="shared" si="53"/>
        <v>0</v>
      </c>
      <c r="S417" s="26">
        <f t="shared" si="54"/>
        <v>1</v>
      </c>
      <c r="T417" s="27">
        <f t="shared" si="55"/>
        <v>151</v>
      </c>
    </row>
    <row r="418" spans="1:20" x14ac:dyDescent="0.45">
      <c r="A418" s="24">
        <v>414</v>
      </c>
      <c r="B418" s="26" t="s">
        <v>91</v>
      </c>
      <c r="C418" s="27" t="s">
        <v>46</v>
      </c>
      <c r="D418" s="26" t="s">
        <v>93</v>
      </c>
      <c r="E418" s="27" t="s">
        <v>94</v>
      </c>
      <c r="F418" s="26" t="s">
        <v>93</v>
      </c>
      <c r="G418" s="27" t="s">
        <v>93</v>
      </c>
      <c r="H418" s="27" t="s">
        <v>93</v>
      </c>
      <c r="I418" s="26" t="s">
        <v>93</v>
      </c>
      <c r="J418" s="26">
        <v>12.149547</v>
      </c>
      <c r="K418" s="28">
        <f t="shared" si="49"/>
        <v>1.2149547E-2</v>
      </c>
      <c r="L418" s="27">
        <v>0</v>
      </c>
      <c r="M418" s="26">
        <f t="shared" si="48"/>
        <v>0</v>
      </c>
      <c r="N418" s="27">
        <f t="shared" si="50"/>
        <v>2.5</v>
      </c>
      <c r="O418" s="26">
        <f t="shared" si="51"/>
        <v>1</v>
      </c>
      <c r="P418" s="27" t="s">
        <v>33</v>
      </c>
      <c r="Q418" s="26" t="str">
        <f t="shared" si="52"/>
        <v>No</v>
      </c>
      <c r="R418" s="27">
        <f t="shared" si="53"/>
        <v>0</v>
      </c>
      <c r="S418" s="26">
        <f t="shared" si="54"/>
        <v>1</v>
      </c>
      <c r="T418" s="27">
        <f t="shared" si="55"/>
        <v>151</v>
      </c>
    </row>
    <row r="419" spans="1:20" x14ac:dyDescent="0.45">
      <c r="A419" s="24">
        <v>415</v>
      </c>
      <c r="B419" s="26" t="s">
        <v>91</v>
      </c>
      <c r="C419" s="27" t="s">
        <v>48</v>
      </c>
      <c r="D419" s="26" t="s">
        <v>93</v>
      </c>
      <c r="E419" s="27" t="s">
        <v>94</v>
      </c>
      <c r="F419" s="26" t="s">
        <v>93</v>
      </c>
      <c r="G419" s="27" t="s">
        <v>93</v>
      </c>
      <c r="H419" s="27" t="s">
        <v>93</v>
      </c>
      <c r="I419" s="26" t="s">
        <v>93</v>
      </c>
      <c r="J419" s="26">
        <v>163.55007800000001</v>
      </c>
      <c r="K419" s="28">
        <f t="shared" si="49"/>
        <v>0.16355007800000002</v>
      </c>
      <c r="L419" s="27">
        <v>0</v>
      </c>
      <c r="M419" s="26">
        <f t="shared" si="48"/>
        <v>0</v>
      </c>
      <c r="N419" s="27">
        <f t="shared" si="50"/>
        <v>2.5</v>
      </c>
      <c r="O419" s="26">
        <f t="shared" si="51"/>
        <v>1</v>
      </c>
      <c r="P419" s="27" t="s">
        <v>33</v>
      </c>
      <c r="Q419" s="26" t="str">
        <f t="shared" si="52"/>
        <v>No</v>
      </c>
      <c r="R419" s="27">
        <f t="shared" si="53"/>
        <v>0</v>
      </c>
      <c r="S419" s="26">
        <f t="shared" si="54"/>
        <v>1</v>
      </c>
      <c r="T419" s="27">
        <f t="shared" si="55"/>
        <v>151</v>
      </c>
    </row>
    <row r="420" spans="1:20" x14ac:dyDescent="0.45">
      <c r="A420" s="24">
        <v>416</v>
      </c>
      <c r="B420" s="26" t="s">
        <v>91</v>
      </c>
      <c r="C420" s="27" t="s">
        <v>27</v>
      </c>
      <c r="D420" s="26" t="s">
        <v>93</v>
      </c>
      <c r="E420" s="27" t="s">
        <v>94</v>
      </c>
      <c r="F420" s="26" t="s">
        <v>93</v>
      </c>
      <c r="G420" s="27" t="s">
        <v>93</v>
      </c>
      <c r="H420" s="27" t="s">
        <v>93</v>
      </c>
      <c r="I420" s="26" t="s">
        <v>93</v>
      </c>
      <c r="J420" s="26">
        <v>1.9267019999999999</v>
      </c>
      <c r="K420" s="28">
        <f t="shared" si="49"/>
        <v>1.926702E-3</v>
      </c>
      <c r="L420" s="27">
        <v>0</v>
      </c>
      <c r="M420" s="26">
        <f t="shared" si="48"/>
        <v>0</v>
      </c>
      <c r="N420" s="27">
        <f t="shared" si="50"/>
        <v>2.5</v>
      </c>
      <c r="O420" s="26">
        <f t="shared" si="51"/>
        <v>1</v>
      </c>
      <c r="P420" s="27" t="s">
        <v>33</v>
      </c>
      <c r="Q420" s="26" t="str">
        <f t="shared" si="52"/>
        <v>No</v>
      </c>
      <c r="R420" s="27">
        <f t="shared" si="53"/>
        <v>0</v>
      </c>
      <c r="S420" s="26">
        <f t="shared" si="54"/>
        <v>1</v>
      </c>
      <c r="T420" s="27">
        <f t="shared" si="55"/>
        <v>151</v>
      </c>
    </row>
    <row r="421" spans="1:20" x14ac:dyDescent="0.45">
      <c r="A421" s="24">
        <v>417</v>
      </c>
      <c r="B421" s="26" t="s">
        <v>91</v>
      </c>
      <c r="C421" s="27" t="s">
        <v>39</v>
      </c>
      <c r="D421" s="26" t="s">
        <v>93</v>
      </c>
      <c r="E421" s="27" t="s">
        <v>94</v>
      </c>
      <c r="F421" s="26" t="s">
        <v>93</v>
      </c>
      <c r="G421" s="27" t="s">
        <v>93</v>
      </c>
      <c r="H421" s="27" t="s">
        <v>93</v>
      </c>
      <c r="I421" s="26" t="s">
        <v>93</v>
      </c>
      <c r="J421" s="26">
        <v>5.697279</v>
      </c>
      <c r="K421" s="28">
        <f t="shared" si="49"/>
        <v>5.6972790000000004E-3</v>
      </c>
      <c r="L421" s="27">
        <v>0</v>
      </c>
      <c r="M421" s="26">
        <f t="shared" si="48"/>
        <v>0</v>
      </c>
      <c r="N421" s="27">
        <f t="shared" si="50"/>
        <v>2.5</v>
      </c>
      <c r="O421" s="26">
        <f t="shared" si="51"/>
        <v>1</v>
      </c>
      <c r="P421" s="27" t="s">
        <v>33</v>
      </c>
      <c r="Q421" s="26" t="str">
        <f t="shared" si="52"/>
        <v>No</v>
      </c>
      <c r="R421" s="27">
        <f t="shared" si="53"/>
        <v>0</v>
      </c>
      <c r="S421" s="26">
        <f t="shared" si="54"/>
        <v>1</v>
      </c>
      <c r="T421" s="27">
        <f t="shared" si="55"/>
        <v>151</v>
      </c>
    </row>
    <row r="422" spans="1:20" x14ac:dyDescent="0.45">
      <c r="A422" s="24">
        <v>418</v>
      </c>
      <c r="B422" s="26" t="s">
        <v>6</v>
      </c>
      <c r="C422" s="27" t="s">
        <v>70</v>
      </c>
      <c r="D422" s="26" t="s">
        <v>93</v>
      </c>
      <c r="E422" s="27" t="s">
        <v>94</v>
      </c>
      <c r="F422" s="26" t="s">
        <v>93</v>
      </c>
      <c r="G422" s="27" t="s">
        <v>93</v>
      </c>
      <c r="H422" s="27" t="s">
        <v>93</v>
      </c>
      <c r="I422" s="26" t="s">
        <v>93</v>
      </c>
      <c r="J422" s="26">
        <v>10.369484</v>
      </c>
      <c r="K422" s="28">
        <f t="shared" si="49"/>
        <v>1.0369484E-2</v>
      </c>
      <c r="L422" s="27">
        <v>0</v>
      </c>
      <c r="M422" s="26">
        <f t="shared" si="48"/>
        <v>0</v>
      </c>
      <c r="N422" s="27">
        <f t="shared" si="50"/>
        <v>2.5</v>
      </c>
      <c r="O422" s="26">
        <f t="shared" si="51"/>
        <v>1</v>
      </c>
      <c r="P422" s="27" t="s">
        <v>33</v>
      </c>
      <c r="Q422" s="26" t="str">
        <f t="shared" si="52"/>
        <v>No</v>
      </c>
      <c r="R422" s="27">
        <f t="shared" si="53"/>
        <v>0</v>
      </c>
      <c r="S422" s="26">
        <f t="shared" si="54"/>
        <v>1</v>
      </c>
      <c r="T422" s="27">
        <f t="shared" si="55"/>
        <v>151</v>
      </c>
    </row>
    <row r="423" spans="1:20" x14ac:dyDescent="0.45">
      <c r="A423" s="24">
        <v>419</v>
      </c>
      <c r="B423" s="26" t="s">
        <v>6</v>
      </c>
      <c r="C423" s="27" t="s">
        <v>46</v>
      </c>
      <c r="D423" s="26" t="s">
        <v>93</v>
      </c>
      <c r="E423" s="27" t="s">
        <v>94</v>
      </c>
      <c r="F423" s="26" t="s">
        <v>93</v>
      </c>
      <c r="G423" s="27" t="s">
        <v>93</v>
      </c>
      <c r="H423" s="27" t="s">
        <v>93</v>
      </c>
      <c r="I423" s="26" t="s">
        <v>93</v>
      </c>
      <c r="J423" s="26">
        <v>61.907088999999999</v>
      </c>
      <c r="K423" s="28">
        <f t="shared" si="49"/>
        <v>6.1907088999999998E-2</v>
      </c>
      <c r="L423" s="27">
        <v>0</v>
      </c>
      <c r="M423" s="26">
        <f t="shared" si="48"/>
        <v>0</v>
      </c>
      <c r="N423" s="27">
        <f t="shared" si="50"/>
        <v>2.5</v>
      </c>
      <c r="O423" s="26">
        <f t="shared" si="51"/>
        <v>1</v>
      </c>
      <c r="P423" s="27" t="s">
        <v>33</v>
      </c>
      <c r="Q423" s="26" t="str">
        <f t="shared" si="52"/>
        <v>No</v>
      </c>
      <c r="R423" s="27">
        <f t="shared" si="53"/>
        <v>0</v>
      </c>
      <c r="S423" s="26">
        <f t="shared" si="54"/>
        <v>1</v>
      </c>
      <c r="T423" s="27">
        <f t="shared" si="55"/>
        <v>151</v>
      </c>
    </row>
    <row r="424" spans="1:20" x14ac:dyDescent="0.45">
      <c r="A424" s="24">
        <v>420</v>
      </c>
      <c r="B424" s="26" t="s">
        <v>6</v>
      </c>
      <c r="C424" s="27" t="s">
        <v>48</v>
      </c>
      <c r="D424" s="26" t="s">
        <v>93</v>
      </c>
      <c r="E424" s="27" t="s">
        <v>94</v>
      </c>
      <c r="F424" s="26" t="s">
        <v>93</v>
      </c>
      <c r="G424" s="27" t="s">
        <v>93</v>
      </c>
      <c r="H424" s="27" t="s">
        <v>93</v>
      </c>
      <c r="I424" s="26" t="s">
        <v>93</v>
      </c>
      <c r="J424" s="26">
        <v>162.32602499999999</v>
      </c>
      <c r="K424" s="28">
        <f t="shared" si="49"/>
        <v>0.16232602499999998</v>
      </c>
      <c r="L424" s="27">
        <v>0</v>
      </c>
      <c r="M424" s="26">
        <f t="shared" si="48"/>
        <v>0</v>
      </c>
      <c r="N424" s="27">
        <f t="shared" si="50"/>
        <v>2.5</v>
      </c>
      <c r="O424" s="26">
        <f t="shared" si="51"/>
        <v>1</v>
      </c>
      <c r="P424" s="27" t="s">
        <v>33</v>
      </c>
      <c r="Q424" s="26" t="str">
        <f t="shared" si="52"/>
        <v>No</v>
      </c>
      <c r="R424" s="27">
        <f t="shared" si="53"/>
        <v>0</v>
      </c>
      <c r="S424" s="26">
        <f t="shared" si="54"/>
        <v>1</v>
      </c>
      <c r="T424" s="27">
        <f t="shared" si="55"/>
        <v>151</v>
      </c>
    </row>
    <row r="425" spans="1:20" x14ac:dyDescent="0.45">
      <c r="A425" s="24">
        <v>421</v>
      </c>
      <c r="B425" s="26" t="s">
        <v>6</v>
      </c>
      <c r="C425" s="27" t="s">
        <v>39</v>
      </c>
      <c r="D425" s="26" t="s">
        <v>93</v>
      </c>
      <c r="E425" s="27" t="s">
        <v>94</v>
      </c>
      <c r="F425" s="26" t="s">
        <v>93</v>
      </c>
      <c r="G425" s="27" t="s">
        <v>93</v>
      </c>
      <c r="H425" s="27" t="s">
        <v>93</v>
      </c>
      <c r="I425" s="26" t="s">
        <v>93</v>
      </c>
      <c r="J425" s="26">
        <v>461.12861800000002</v>
      </c>
      <c r="K425" s="28">
        <f t="shared" si="49"/>
        <v>0.46112861799999999</v>
      </c>
      <c r="L425" s="27">
        <v>0</v>
      </c>
      <c r="M425" s="26">
        <f t="shared" si="48"/>
        <v>0</v>
      </c>
      <c r="N425" s="27">
        <f t="shared" si="50"/>
        <v>2.5</v>
      </c>
      <c r="O425" s="26">
        <f t="shared" si="51"/>
        <v>1</v>
      </c>
      <c r="P425" s="27" t="s">
        <v>33</v>
      </c>
      <c r="Q425" s="26" t="str">
        <f t="shared" si="52"/>
        <v>No</v>
      </c>
      <c r="R425" s="27">
        <f t="shared" si="53"/>
        <v>0</v>
      </c>
      <c r="S425" s="26">
        <f t="shared" si="54"/>
        <v>1</v>
      </c>
      <c r="T425" s="27">
        <f t="shared" si="55"/>
        <v>151</v>
      </c>
    </row>
    <row r="426" spans="1:20" x14ac:dyDescent="0.45">
      <c r="A426" s="24">
        <v>422</v>
      </c>
      <c r="B426" s="26" t="s">
        <v>6</v>
      </c>
      <c r="C426" s="27" t="s">
        <v>39</v>
      </c>
      <c r="D426" s="26" t="s">
        <v>93</v>
      </c>
      <c r="E426" s="27" t="s">
        <v>96</v>
      </c>
      <c r="F426" s="26" t="s">
        <v>93</v>
      </c>
      <c r="G426" s="27" t="s">
        <v>93</v>
      </c>
      <c r="H426" s="27" t="s">
        <v>93</v>
      </c>
      <c r="I426" s="26" t="s">
        <v>93</v>
      </c>
      <c r="J426" s="26">
        <v>2372.0209220000002</v>
      </c>
      <c r="K426" s="28">
        <f t="shared" si="49"/>
        <v>2.3720209220000004</v>
      </c>
      <c r="L426" s="27">
        <v>0</v>
      </c>
      <c r="M426" s="26">
        <f t="shared" si="48"/>
        <v>0</v>
      </c>
      <c r="N426" s="27">
        <f t="shared" si="50"/>
        <v>1</v>
      </c>
      <c r="O426" s="26">
        <f t="shared" si="51"/>
        <v>1</v>
      </c>
      <c r="P426" s="27" t="s">
        <v>33</v>
      </c>
      <c r="Q426" s="26" t="str">
        <f t="shared" si="52"/>
        <v>No</v>
      </c>
      <c r="R426" s="27">
        <f t="shared" si="53"/>
        <v>0</v>
      </c>
      <c r="S426" s="26">
        <f t="shared" si="54"/>
        <v>1</v>
      </c>
      <c r="T426" s="27">
        <f t="shared" si="55"/>
        <v>151</v>
      </c>
    </row>
    <row r="427" spans="1:20" x14ac:dyDescent="0.45">
      <c r="A427" s="24">
        <v>423</v>
      </c>
      <c r="B427" s="26" t="s">
        <v>6</v>
      </c>
      <c r="C427" s="27" t="s">
        <v>39</v>
      </c>
      <c r="D427" s="26" t="s">
        <v>93</v>
      </c>
      <c r="E427" s="27" t="s">
        <v>76</v>
      </c>
      <c r="F427" s="26" t="s">
        <v>93</v>
      </c>
      <c r="G427" s="27" t="s">
        <v>93</v>
      </c>
      <c r="H427" s="27" t="s">
        <v>93</v>
      </c>
      <c r="I427" s="26" t="s">
        <v>93</v>
      </c>
      <c r="J427" s="26">
        <v>8399.1000019999992</v>
      </c>
      <c r="K427" s="28">
        <f t="shared" si="49"/>
        <v>8.3991000019999991</v>
      </c>
      <c r="L427" s="27">
        <v>0</v>
      </c>
      <c r="M427" s="26">
        <f t="shared" si="48"/>
        <v>0</v>
      </c>
      <c r="N427" s="27">
        <f t="shared" si="50"/>
        <v>1</v>
      </c>
      <c r="O427" s="26">
        <f t="shared" si="51"/>
        <v>1</v>
      </c>
      <c r="P427" s="27" t="s">
        <v>33</v>
      </c>
      <c r="Q427" s="26" t="str">
        <f t="shared" si="52"/>
        <v>No</v>
      </c>
      <c r="R427" s="27">
        <f t="shared" si="53"/>
        <v>0</v>
      </c>
      <c r="S427" s="26">
        <f t="shared" si="54"/>
        <v>1</v>
      </c>
      <c r="T427" s="27">
        <f t="shared" si="55"/>
        <v>151</v>
      </c>
    </row>
    <row r="428" spans="1:20" x14ac:dyDescent="0.45">
      <c r="A428" s="24">
        <v>424</v>
      </c>
      <c r="B428" s="26" t="s">
        <v>6</v>
      </c>
      <c r="C428" s="27" t="s">
        <v>42</v>
      </c>
      <c r="D428" s="26" t="s">
        <v>93</v>
      </c>
      <c r="E428" s="27" t="s">
        <v>94</v>
      </c>
      <c r="F428" s="26" t="s">
        <v>93</v>
      </c>
      <c r="G428" s="27" t="s">
        <v>93</v>
      </c>
      <c r="H428" s="27" t="s">
        <v>93</v>
      </c>
      <c r="I428" s="26" t="s">
        <v>93</v>
      </c>
      <c r="J428" s="26">
        <v>22.638964999999999</v>
      </c>
      <c r="K428" s="28">
        <f t="shared" si="49"/>
        <v>2.2638965E-2</v>
      </c>
      <c r="L428" s="27">
        <v>0</v>
      </c>
      <c r="M428" s="26">
        <f t="shared" si="48"/>
        <v>0</v>
      </c>
      <c r="N428" s="27">
        <f t="shared" si="50"/>
        <v>2.5</v>
      </c>
      <c r="O428" s="26">
        <f t="shared" si="51"/>
        <v>1</v>
      </c>
      <c r="P428" s="27" t="s">
        <v>33</v>
      </c>
      <c r="Q428" s="26" t="str">
        <f t="shared" si="52"/>
        <v>No</v>
      </c>
      <c r="R428" s="27">
        <f t="shared" si="53"/>
        <v>0</v>
      </c>
      <c r="S428" s="26">
        <f t="shared" si="54"/>
        <v>1</v>
      </c>
      <c r="T428" s="27">
        <f t="shared" si="55"/>
        <v>151</v>
      </c>
    </row>
    <row r="429" spans="1:20" x14ac:dyDescent="0.45">
      <c r="A429" s="24">
        <v>425</v>
      </c>
      <c r="B429" s="26" t="s">
        <v>6</v>
      </c>
      <c r="C429" s="27" t="s">
        <v>42</v>
      </c>
      <c r="D429" s="26" t="s">
        <v>93</v>
      </c>
      <c r="E429" s="27" t="s">
        <v>96</v>
      </c>
      <c r="F429" s="26" t="s">
        <v>93</v>
      </c>
      <c r="G429" s="27" t="s">
        <v>93</v>
      </c>
      <c r="H429" s="27" t="s">
        <v>93</v>
      </c>
      <c r="I429" s="26" t="s">
        <v>93</v>
      </c>
      <c r="J429" s="26">
        <v>603.396207</v>
      </c>
      <c r="K429" s="28">
        <f t="shared" si="49"/>
        <v>0.60339620699999996</v>
      </c>
      <c r="L429" s="27">
        <v>0</v>
      </c>
      <c r="M429" s="26">
        <f t="shared" si="48"/>
        <v>0</v>
      </c>
      <c r="N429" s="27">
        <f t="shared" si="50"/>
        <v>1</v>
      </c>
      <c r="O429" s="26">
        <f t="shared" si="51"/>
        <v>1</v>
      </c>
      <c r="P429" s="27" t="s">
        <v>33</v>
      </c>
      <c r="Q429" s="26" t="str">
        <f t="shared" si="52"/>
        <v>No</v>
      </c>
      <c r="R429" s="27">
        <f t="shared" si="53"/>
        <v>0</v>
      </c>
      <c r="S429" s="26">
        <f t="shared" si="54"/>
        <v>1</v>
      </c>
      <c r="T429" s="27">
        <f t="shared" si="55"/>
        <v>151</v>
      </c>
    </row>
    <row r="430" spans="1:20" x14ac:dyDescent="0.45">
      <c r="A430" s="24">
        <v>426</v>
      </c>
      <c r="B430" s="26" t="s">
        <v>6</v>
      </c>
      <c r="C430" s="27" t="s">
        <v>43</v>
      </c>
      <c r="D430" s="26" t="s">
        <v>93</v>
      </c>
      <c r="E430" s="27" t="s">
        <v>94</v>
      </c>
      <c r="F430" s="26" t="s">
        <v>93</v>
      </c>
      <c r="G430" s="27" t="s">
        <v>93</v>
      </c>
      <c r="H430" s="27" t="s">
        <v>93</v>
      </c>
      <c r="I430" s="26" t="s">
        <v>93</v>
      </c>
      <c r="J430" s="26">
        <v>2.0676610000000002</v>
      </c>
      <c r="K430" s="28">
        <f t="shared" si="49"/>
        <v>2.0676610000000002E-3</v>
      </c>
      <c r="L430" s="27">
        <v>0</v>
      </c>
      <c r="M430" s="26">
        <f t="shared" si="48"/>
        <v>0</v>
      </c>
      <c r="N430" s="27">
        <f t="shared" si="50"/>
        <v>2.5</v>
      </c>
      <c r="O430" s="26">
        <f t="shared" si="51"/>
        <v>1</v>
      </c>
      <c r="P430" s="27" t="s">
        <v>33</v>
      </c>
      <c r="Q430" s="26" t="str">
        <f t="shared" si="52"/>
        <v>No</v>
      </c>
      <c r="R430" s="27">
        <f t="shared" si="53"/>
        <v>0</v>
      </c>
      <c r="S430" s="26">
        <f t="shared" si="54"/>
        <v>1</v>
      </c>
      <c r="T430" s="27">
        <f t="shared" si="55"/>
        <v>151</v>
      </c>
    </row>
    <row r="431" spans="1:20" x14ac:dyDescent="0.45">
      <c r="A431" s="24">
        <v>427</v>
      </c>
      <c r="B431" s="26" t="s">
        <v>6</v>
      </c>
      <c r="C431" s="27" t="s">
        <v>84</v>
      </c>
      <c r="D431" s="26" t="s">
        <v>93</v>
      </c>
      <c r="E431" s="27" t="s">
        <v>94</v>
      </c>
      <c r="F431" s="26" t="s">
        <v>93</v>
      </c>
      <c r="G431" s="27" t="s">
        <v>93</v>
      </c>
      <c r="H431" s="27" t="s">
        <v>93</v>
      </c>
      <c r="I431" s="26" t="s">
        <v>93</v>
      </c>
      <c r="J431" s="26">
        <v>2.2967010000000001</v>
      </c>
      <c r="K431" s="28">
        <f t="shared" si="49"/>
        <v>2.296701E-3</v>
      </c>
      <c r="L431" s="27">
        <v>0</v>
      </c>
      <c r="M431" s="26">
        <f t="shared" si="48"/>
        <v>0</v>
      </c>
      <c r="N431" s="27">
        <f t="shared" si="50"/>
        <v>2.5</v>
      </c>
      <c r="O431" s="26">
        <f t="shared" si="51"/>
        <v>1</v>
      </c>
      <c r="P431" s="27" t="s">
        <v>33</v>
      </c>
      <c r="Q431" s="26" t="str">
        <f t="shared" si="52"/>
        <v>No</v>
      </c>
      <c r="R431" s="27">
        <f t="shared" si="53"/>
        <v>0</v>
      </c>
      <c r="S431" s="26">
        <f t="shared" si="54"/>
        <v>1</v>
      </c>
      <c r="T431" s="27">
        <f t="shared" si="55"/>
        <v>151</v>
      </c>
    </row>
    <row r="432" spans="1:20" x14ac:dyDescent="0.45">
      <c r="A432" s="24">
        <v>428</v>
      </c>
      <c r="B432" s="26" t="s">
        <v>6</v>
      </c>
      <c r="C432" s="27" t="s">
        <v>92</v>
      </c>
      <c r="D432" s="26" t="s">
        <v>93</v>
      </c>
      <c r="E432" s="27" t="s">
        <v>94</v>
      </c>
      <c r="F432" s="26" t="s">
        <v>93</v>
      </c>
      <c r="G432" s="27" t="s">
        <v>93</v>
      </c>
      <c r="H432" s="27" t="s">
        <v>93</v>
      </c>
      <c r="I432" s="26" t="s">
        <v>93</v>
      </c>
      <c r="J432" s="26">
        <v>68.841080000000005</v>
      </c>
      <c r="K432" s="28">
        <f t="shared" si="49"/>
        <v>6.8841079999999999E-2</v>
      </c>
      <c r="L432" s="27">
        <v>0</v>
      </c>
      <c r="M432" s="26">
        <f t="shared" si="48"/>
        <v>0</v>
      </c>
      <c r="N432" s="27">
        <f t="shared" si="50"/>
        <v>2.5</v>
      </c>
      <c r="O432" s="26">
        <f t="shared" si="51"/>
        <v>1</v>
      </c>
      <c r="P432" s="27" t="s">
        <v>33</v>
      </c>
      <c r="Q432" s="26" t="str">
        <f t="shared" si="52"/>
        <v>No</v>
      </c>
      <c r="R432" s="27">
        <f t="shared" si="53"/>
        <v>0</v>
      </c>
      <c r="S432" s="26">
        <f t="shared" si="54"/>
        <v>1</v>
      </c>
      <c r="T432" s="27">
        <f t="shared" si="55"/>
        <v>151</v>
      </c>
    </row>
    <row r="433" spans="1:20" x14ac:dyDescent="0.45">
      <c r="A433" s="24">
        <v>429</v>
      </c>
      <c r="B433" s="26" t="s">
        <v>6</v>
      </c>
      <c r="C433" s="27" t="s">
        <v>92</v>
      </c>
      <c r="D433" s="26" t="s">
        <v>93</v>
      </c>
      <c r="E433" s="27" t="s">
        <v>96</v>
      </c>
      <c r="F433" s="26" t="s">
        <v>93</v>
      </c>
      <c r="G433" s="27" t="s">
        <v>93</v>
      </c>
      <c r="H433" s="27" t="s">
        <v>93</v>
      </c>
      <c r="I433" s="26" t="s">
        <v>93</v>
      </c>
      <c r="J433" s="26">
        <v>14.607139</v>
      </c>
      <c r="K433" s="28">
        <f t="shared" si="49"/>
        <v>1.4607139E-2</v>
      </c>
      <c r="L433" s="27">
        <v>0</v>
      </c>
      <c r="M433" s="26">
        <f t="shared" si="48"/>
        <v>0</v>
      </c>
      <c r="N433" s="27">
        <f t="shared" si="50"/>
        <v>1</v>
      </c>
      <c r="O433" s="26">
        <f t="shared" si="51"/>
        <v>1</v>
      </c>
      <c r="P433" s="27" t="s">
        <v>33</v>
      </c>
      <c r="Q433" s="26" t="str">
        <f t="shared" si="52"/>
        <v>No</v>
      </c>
      <c r="R433" s="27">
        <f t="shared" si="53"/>
        <v>0</v>
      </c>
      <c r="S433" s="26">
        <f t="shared" si="54"/>
        <v>1</v>
      </c>
      <c r="T433" s="27">
        <f t="shared" si="55"/>
        <v>151</v>
      </c>
    </row>
    <row r="434" spans="1:20" x14ac:dyDescent="0.45">
      <c r="A434" s="24">
        <v>430</v>
      </c>
      <c r="B434" s="26" t="s">
        <v>41</v>
      </c>
      <c r="C434" s="27" t="s">
        <v>48</v>
      </c>
      <c r="D434" s="26" t="s">
        <v>93</v>
      </c>
      <c r="E434" s="27" t="s">
        <v>94</v>
      </c>
      <c r="F434" s="26" t="s">
        <v>93</v>
      </c>
      <c r="G434" s="27" t="s">
        <v>93</v>
      </c>
      <c r="H434" s="27" t="s">
        <v>93</v>
      </c>
      <c r="I434" s="26" t="s">
        <v>93</v>
      </c>
      <c r="J434" s="26">
        <v>9.8780850000000004</v>
      </c>
      <c r="K434" s="28">
        <f t="shared" si="49"/>
        <v>9.878085E-3</v>
      </c>
      <c r="L434" s="27">
        <v>0</v>
      </c>
      <c r="M434" s="26">
        <f t="shared" si="48"/>
        <v>0</v>
      </c>
      <c r="N434" s="27">
        <f t="shared" si="50"/>
        <v>2.5</v>
      </c>
      <c r="O434" s="26">
        <f t="shared" si="51"/>
        <v>1</v>
      </c>
      <c r="P434" s="27" t="s">
        <v>33</v>
      </c>
      <c r="Q434" s="26" t="str">
        <f t="shared" si="52"/>
        <v>No</v>
      </c>
      <c r="R434" s="27">
        <f t="shared" si="53"/>
        <v>0</v>
      </c>
      <c r="S434" s="26">
        <f t="shared" si="54"/>
        <v>1</v>
      </c>
      <c r="T434" s="27">
        <f t="shared" si="55"/>
        <v>151</v>
      </c>
    </row>
    <row r="435" spans="1:20" x14ac:dyDescent="0.45">
      <c r="A435" s="24">
        <v>431</v>
      </c>
      <c r="B435" s="26" t="s">
        <v>41</v>
      </c>
      <c r="C435" s="27" t="s">
        <v>27</v>
      </c>
      <c r="D435" s="26" t="s">
        <v>93</v>
      </c>
      <c r="E435" s="27" t="s">
        <v>94</v>
      </c>
      <c r="F435" s="26" t="s">
        <v>93</v>
      </c>
      <c r="G435" s="27" t="s">
        <v>93</v>
      </c>
      <c r="H435" s="27" t="s">
        <v>93</v>
      </c>
      <c r="I435" s="26" t="s">
        <v>93</v>
      </c>
      <c r="J435" s="26">
        <v>765.04501100000004</v>
      </c>
      <c r="K435" s="28">
        <f t="shared" si="49"/>
        <v>0.765045011</v>
      </c>
      <c r="L435" s="27">
        <v>0</v>
      </c>
      <c r="M435" s="26">
        <f t="shared" si="48"/>
        <v>0</v>
      </c>
      <c r="N435" s="27">
        <f t="shared" si="50"/>
        <v>2.5</v>
      </c>
      <c r="O435" s="26">
        <f t="shared" si="51"/>
        <v>1</v>
      </c>
      <c r="P435" s="27" t="s">
        <v>33</v>
      </c>
      <c r="Q435" s="26" t="str">
        <f t="shared" si="52"/>
        <v>No</v>
      </c>
      <c r="R435" s="27">
        <f t="shared" si="53"/>
        <v>0</v>
      </c>
      <c r="S435" s="26">
        <f t="shared" si="54"/>
        <v>1</v>
      </c>
      <c r="T435" s="27">
        <f t="shared" si="55"/>
        <v>151</v>
      </c>
    </row>
    <row r="436" spans="1:20" x14ac:dyDescent="0.45">
      <c r="A436" s="24">
        <v>432</v>
      </c>
      <c r="B436" s="26" t="s">
        <v>41</v>
      </c>
      <c r="C436" s="27" t="s">
        <v>39</v>
      </c>
      <c r="D436" s="26" t="s">
        <v>93</v>
      </c>
      <c r="E436" s="27" t="s">
        <v>94</v>
      </c>
      <c r="F436" s="26" t="s">
        <v>93</v>
      </c>
      <c r="G436" s="27" t="s">
        <v>93</v>
      </c>
      <c r="H436" s="27" t="s">
        <v>93</v>
      </c>
      <c r="I436" s="26" t="s">
        <v>93</v>
      </c>
      <c r="J436" s="26">
        <v>1323.380983</v>
      </c>
      <c r="K436" s="28">
        <f t="shared" si="49"/>
        <v>1.3233809830000001</v>
      </c>
      <c r="L436" s="27">
        <v>0</v>
      </c>
      <c r="M436" s="26">
        <f t="shared" si="48"/>
        <v>0</v>
      </c>
      <c r="N436" s="27">
        <f t="shared" si="50"/>
        <v>2.5</v>
      </c>
      <c r="O436" s="26">
        <f t="shared" si="51"/>
        <v>1</v>
      </c>
      <c r="P436" s="27" t="s">
        <v>33</v>
      </c>
      <c r="Q436" s="26" t="str">
        <f t="shared" si="52"/>
        <v>No</v>
      </c>
      <c r="R436" s="27">
        <f t="shared" si="53"/>
        <v>0</v>
      </c>
      <c r="S436" s="26">
        <f t="shared" si="54"/>
        <v>1</v>
      </c>
      <c r="T436" s="27">
        <f t="shared" si="55"/>
        <v>151</v>
      </c>
    </row>
    <row r="437" spans="1:20" x14ac:dyDescent="0.45">
      <c r="A437" s="24">
        <v>433</v>
      </c>
      <c r="B437" s="26" t="s">
        <v>41</v>
      </c>
      <c r="C437" s="27" t="s">
        <v>42</v>
      </c>
      <c r="D437" s="26" t="s">
        <v>93</v>
      </c>
      <c r="E437" s="27" t="s">
        <v>76</v>
      </c>
      <c r="F437" s="26" t="s">
        <v>93</v>
      </c>
      <c r="G437" s="27" t="s">
        <v>93</v>
      </c>
      <c r="H437" s="27" t="s">
        <v>93</v>
      </c>
      <c r="I437" s="26" t="s">
        <v>93</v>
      </c>
      <c r="J437" s="26">
        <v>423.98094300000002</v>
      </c>
      <c r="K437" s="28">
        <f t="shared" si="49"/>
        <v>0.423980943</v>
      </c>
      <c r="L437" s="27">
        <v>0</v>
      </c>
      <c r="M437" s="26">
        <f t="shared" si="48"/>
        <v>0</v>
      </c>
      <c r="N437" s="27">
        <f t="shared" si="50"/>
        <v>1</v>
      </c>
      <c r="O437" s="26">
        <f t="shared" si="51"/>
        <v>1</v>
      </c>
      <c r="P437" s="27" t="s">
        <v>33</v>
      </c>
      <c r="Q437" s="26" t="str">
        <f t="shared" si="52"/>
        <v>No</v>
      </c>
      <c r="R437" s="27">
        <f t="shared" si="53"/>
        <v>0</v>
      </c>
      <c r="S437" s="26">
        <f t="shared" si="54"/>
        <v>1</v>
      </c>
      <c r="T437" s="27">
        <f t="shared" si="55"/>
        <v>151</v>
      </c>
    </row>
    <row r="438" spans="1:20" x14ac:dyDescent="0.45">
      <c r="A438" s="24">
        <v>434</v>
      </c>
      <c r="B438" s="26" t="s">
        <v>41</v>
      </c>
      <c r="C438" s="27" t="s">
        <v>43</v>
      </c>
      <c r="D438" s="26" t="s">
        <v>93</v>
      </c>
      <c r="E438" s="27" t="s">
        <v>95</v>
      </c>
      <c r="F438" s="26" t="s">
        <v>93</v>
      </c>
      <c r="G438" s="27" t="s">
        <v>93</v>
      </c>
      <c r="H438" s="27" t="s">
        <v>93</v>
      </c>
      <c r="I438" s="26" t="s">
        <v>93</v>
      </c>
      <c r="J438" s="26">
        <v>34814.822715000002</v>
      </c>
      <c r="K438" s="28">
        <f t="shared" si="49"/>
        <v>34.814822715000005</v>
      </c>
      <c r="L438" s="27">
        <v>0</v>
      </c>
      <c r="M438" s="26">
        <f t="shared" si="48"/>
        <v>0</v>
      </c>
      <c r="N438" s="27">
        <f t="shared" si="50"/>
        <v>1</v>
      </c>
      <c r="O438" s="26">
        <f t="shared" si="51"/>
        <v>1</v>
      </c>
      <c r="P438" s="27" t="s">
        <v>33</v>
      </c>
      <c r="Q438" s="26" t="str">
        <f t="shared" si="52"/>
        <v>No</v>
      </c>
      <c r="R438" s="27">
        <f t="shared" si="53"/>
        <v>0</v>
      </c>
      <c r="S438" s="26">
        <f t="shared" si="54"/>
        <v>1</v>
      </c>
      <c r="T438" s="27">
        <f t="shared" si="55"/>
        <v>151</v>
      </c>
    </row>
    <row r="439" spans="1:20" x14ac:dyDescent="0.45">
      <c r="A439" s="24">
        <v>435</v>
      </c>
      <c r="B439" s="26" t="s">
        <v>41</v>
      </c>
      <c r="C439" s="27" t="s">
        <v>43</v>
      </c>
      <c r="D439" s="26" t="s">
        <v>93</v>
      </c>
      <c r="E439" s="27" t="s">
        <v>96</v>
      </c>
      <c r="F439" s="26" t="s">
        <v>93</v>
      </c>
      <c r="G439" s="27" t="s">
        <v>93</v>
      </c>
      <c r="H439" s="27" t="s">
        <v>93</v>
      </c>
      <c r="I439" s="26" t="s">
        <v>93</v>
      </c>
      <c r="J439" s="26">
        <v>1987.1462059999999</v>
      </c>
      <c r="K439" s="28">
        <f t="shared" si="49"/>
        <v>1.9871462059999998</v>
      </c>
      <c r="L439" s="27">
        <v>0</v>
      </c>
      <c r="M439" s="26">
        <f t="shared" si="48"/>
        <v>0</v>
      </c>
      <c r="N439" s="27">
        <f t="shared" si="50"/>
        <v>1</v>
      </c>
      <c r="O439" s="26">
        <f t="shared" si="51"/>
        <v>1</v>
      </c>
      <c r="P439" s="27" t="s">
        <v>33</v>
      </c>
      <c r="Q439" s="26" t="str">
        <f t="shared" si="52"/>
        <v>No</v>
      </c>
      <c r="R439" s="27">
        <f t="shared" si="53"/>
        <v>0</v>
      </c>
      <c r="S439" s="26">
        <f t="shared" si="54"/>
        <v>1</v>
      </c>
      <c r="T439" s="27">
        <f t="shared" si="55"/>
        <v>151</v>
      </c>
    </row>
    <row r="440" spans="1:20" x14ac:dyDescent="0.45">
      <c r="A440" s="24">
        <v>436</v>
      </c>
      <c r="B440" s="26" t="s">
        <v>41</v>
      </c>
      <c r="C440" s="27" t="s">
        <v>43</v>
      </c>
      <c r="D440" s="26" t="s">
        <v>93</v>
      </c>
      <c r="E440" s="27" t="s">
        <v>76</v>
      </c>
      <c r="F440" s="26" t="s">
        <v>93</v>
      </c>
      <c r="G440" s="27" t="s">
        <v>93</v>
      </c>
      <c r="H440" s="27" t="s">
        <v>93</v>
      </c>
      <c r="I440" s="26" t="s">
        <v>93</v>
      </c>
      <c r="J440" s="26">
        <v>34.598768999999997</v>
      </c>
      <c r="K440" s="28">
        <f t="shared" si="49"/>
        <v>3.4598768999999995E-2</v>
      </c>
      <c r="L440" s="27">
        <v>0</v>
      </c>
      <c r="M440" s="26">
        <f t="shared" si="48"/>
        <v>0</v>
      </c>
      <c r="N440" s="27">
        <f t="shared" si="50"/>
        <v>1</v>
      </c>
      <c r="O440" s="26">
        <f t="shared" si="51"/>
        <v>1</v>
      </c>
      <c r="P440" s="27" t="s">
        <v>33</v>
      </c>
      <c r="Q440" s="26" t="str">
        <f t="shared" si="52"/>
        <v>No</v>
      </c>
      <c r="R440" s="27">
        <f t="shared" si="53"/>
        <v>0</v>
      </c>
      <c r="S440" s="26">
        <f t="shared" si="54"/>
        <v>1</v>
      </c>
      <c r="T440" s="27">
        <f t="shared" si="55"/>
        <v>151</v>
      </c>
    </row>
    <row r="441" spans="1:20" x14ac:dyDescent="0.45">
      <c r="A441" s="24">
        <v>437</v>
      </c>
      <c r="B441" s="26" t="s">
        <v>41</v>
      </c>
      <c r="C441" s="27" t="s">
        <v>84</v>
      </c>
      <c r="D441" s="26" t="s">
        <v>93</v>
      </c>
      <c r="E441" s="27" t="s">
        <v>95</v>
      </c>
      <c r="F441" s="26" t="s">
        <v>93</v>
      </c>
      <c r="G441" s="27" t="s">
        <v>93</v>
      </c>
      <c r="H441" s="27" t="s">
        <v>93</v>
      </c>
      <c r="I441" s="26" t="s">
        <v>93</v>
      </c>
      <c r="J441" s="26">
        <v>7329.648698</v>
      </c>
      <c r="K441" s="28">
        <f t="shared" si="49"/>
        <v>7.3296486979999997</v>
      </c>
      <c r="L441" s="27">
        <v>0</v>
      </c>
      <c r="M441" s="26">
        <f t="shared" si="48"/>
        <v>0</v>
      </c>
      <c r="N441" s="27">
        <f t="shared" si="50"/>
        <v>1</v>
      </c>
      <c r="O441" s="26">
        <f t="shared" si="51"/>
        <v>1</v>
      </c>
      <c r="P441" s="27" t="s">
        <v>33</v>
      </c>
      <c r="Q441" s="26" t="str">
        <f t="shared" si="52"/>
        <v>No</v>
      </c>
      <c r="R441" s="27">
        <f t="shared" si="53"/>
        <v>0</v>
      </c>
      <c r="S441" s="26">
        <f t="shared" si="54"/>
        <v>1</v>
      </c>
      <c r="T441" s="27">
        <f t="shared" si="55"/>
        <v>151</v>
      </c>
    </row>
    <row r="442" spans="1:20" x14ac:dyDescent="0.45">
      <c r="A442" s="24">
        <v>438</v>
      </c>
      <c r="B442" s="26" t="s">
        <v>41</v>
      </c>
      <c r="C442" s="27" t="s">
        <v>92</v>
      </c>
      <c r="D442" s="26" t="s">
        <v>93</v>
      </c>
      <c r="E442" s="27" t="s">
        <v>94</v>
      </c>
      <c r="F442" s="26" t="s">
        <v>93</v>
      </c>
      <c r="G442" s="27" t="s">
        <v>93</v>
      </c>
      <c r="H442" s="27" t="s">
        <v>93</v>
      </c>
      <c r="I442" s="26" t="s">
        <v>93</v>
      </c>
      <c r="J442" s="26">
        <v>1338.529264</v>
      </c>
      <c r="K442" s="28">
        <f t="shared" si="49"/>
        <v>1.3385292639999999</v>
      </c>
      <c r="L442" s="27">
        <v>0</v>
      </c>
      <c r="M442" s="26">
        <f t="shared" si="48"/>
        <v>0</v>
      </c>
      <c r="N442" s="27">
        <f t="shared" si="50"/>
        <v>2.5</v>
      </c>
      <c r="O442" s="26">
        <f t="shared" si="51"/>
        <v>1</v>
      </c>
      <c r="P442" s="27" t="s">
        <v>33</v>
      </c>
      <c r="Q442" s="26" t="str">
        <f t="shared" si="52"/>
        <v>No</v>
      </c>
      <c r="R442" s="27">
        <f t="shared" si="53"/>
        <v>0</v>
      </c>
      <c r="S442" s="26">
        <f t="shared" si="54"/>
        <v>1</v>
      </c>
      <c r="T442" s="27">
        <f t="shared" si="55"/>
        <v>151</v>
      </c>
    </row>
    <row r="443" spans="1:20" x14ac:dyDescent="0.45">
      <c r="A443" s="24">
        <v>439</v>
      </c>
      <c r="B443" s="26" t="s">
        <v>44</v>
      </c>
      <c r="C443" s="27" t="s">
        <v>39</v>
      </c>
      <c r="D443" s="26" t="s">
        <v>93</v>
      </c>
      <c r="E443" s="27" t="s">
        <v>95</v>
      </c>
      <c r="F443" s="26" t="s">
        <v>93</v>
      </c>
      <c r="G443" s="27" t="s">
        <v>93</v>
      </c>
      <c r="H443" s="27" t="s">
        <v>93</v>
      </c>
      <c r="I443" s="26" t="s">
        <v>93</v>
      </c>
      <c r="J443" s="26">
        <v>7095.8167439999997</v>
      </c>
      <c r="K443" s="28">
        <f t="shared" si="49"/>
        <v>7.0958167439999995</v>
      </c>
      <c r="L443" s="27">
        <v>6.1070000000000002</v>
      </c>
      <c r="M443" s="26">
        <f t="shared" si="48"/>
        <v>1.2214</v>
      </c>
      <c r="N443" s="27">
        <f t="shared" si="50"/>
        <v>1</v>
      </c>
      <c r="O443" s="26">
        <f t="shared" si="51"/>
        <v>-0.22140000000000004</v>
      </c>
      <c r="P443" s="27" t="s">
        <v>33</v>
      </c>
      <c r="Q443" s="26" t="str">
        <f t="shared" si="52"/>
        <v>Yes</v>
      </c>
      <c r="R443" s="27">
        <f t="shared" si="53"/>
        <v>172.12958621469159</v>
      </c>
      <c r="S443" s="26">
        <f t="shared" si="54"/>
        <v>2</v>
      </c>
      <c r="T443" s="27">
        <f t="shared" si="55"/>
        <v>67</v>
      </c>
    </row>
    <row r="444" spans="1:20" x14ac:dyDescent="0.45">
      <c r="A444" s="24">
        <v>440</v>
      </c>
      <c r="B444" s="26" t="s">
        <v>44</v>
      </c>
      <c r="C444" s="27" t="s">
        <v>42</v>
      </c>
      <c r="D444" s="26" t="s">
        <v>93</v>
      </c>
      <c r="E444" s="27" t="s">
        <v>95</v>
      </c>
      <c r="F444" s="26" t="s">
        <v>93</v>
      </c>
      <c r="G444" s="27" t="s">
        <v>93</v>
      </c>
      <c r="H444" s="27" t="s">
        <v>93</v>
      </c>
      <c r="I444" s="26" t="s">
        <v>93</v>
      </c>
      <c r="J444" s="26">
        <v>409.625832</v>
      </c>
      <c r="K444" s="28">
        <f t="shared" si="49"/>
        <v>0.40962583200000002</v>
      </c>
      <c r="L444" s="27">
        <v>0</v>
      </c>
      <c r="M444" s="26">
        <f t="shared" si="48"/>
        <v>0</v>
      </c>
      <c r="N444" s="27">
        <f t="shared" si="50"/>
        <v>1</v>
      </c>
      <c r="O444" s="26">
        <f t="shared" si="51"/>
        <v>1</v>
      </c>
      <c r="P444" s="27" t="s">
        <v>33</v>
      </c>
      <c r="Q444" s="26" t="str">
        <f t="shared" si="52"/>
        <v>No</v>
      </c>
      <c r="R444" s="27">
        <f t="shared" si="53"/>
        <v>0</v>
      </c>
      <c r="S444" s="26">
        <f t="shared" si="54"/>
        <v>1</v>
      </c>
      <c r="T444" s="27">
        <f t="shared" si="55"/>
        <v>151</v>
      </c>
    </row>
    <row r="445" spans="1:20" x14ac:dyDescent="0.45">
      <c r="A445" s="24">
        <v>441</v>
      </c>
      <c r="B445" s="26" t="s">
        <v>44</v>
      </c>
      <c r="C445" s="27" t="s">
        <v>92</v>
      </c>
      <c r="D445" s="26" t="s">
        <v>93</v>
      </c>
      <c r="E445" s="27" t="s">
        <v>94</v>
      </c>
      <c r="F445" s="26" t="s">
        <v>93</v>
      </c>
      <c r="G445" s="27" t="s">
        <v>93</v>
      </c>
      <c r="H445" s="27" t="s">
        <v>93</v>
      </c>
      <c r="I445" s="26" t="s">
        <v>93</v>
      </c>
      <c r="J445" s="26">
        <v>38.717131999999999</v>
      </c>
      <c r="K445" s="28">
        <f t="shared" si="49"/>
        <v>3.8717132000000001E-2</v>
      </c>
      <c r="L445" s="27">
        <v>0</v>
      </c>
      <c r="M445" s="26">
        <f t="shared" si="48"/>
        <v>0</v>
      </c>
      <c r="N445" s="27">
        <f t="shared" si="50"/>
        <v>2.5</v>
      </c>
      <c r="O445" s="26">
        <f t="shared" si="51"/>
        <v>1</v>
      </c>
      <c r="P445" s="27" t="s">
        <v>33</v>
      </c>
      <c r="Q445" s="26" t="str">
        <f t="shared" si="52"/>
        <v>No</v>
      </c>
      <c r="R445" s="27">
        <f t="shared" si="53"/>
        <v>0</v>
      </c>
      <c r="S445" s="26">
        <f t="shared" si="54"/>
        <v>1</v>
      </c>
      <c r="T445" s="27">
        <f t="shared" si="55"/>
        <v>151</v>
      </c>
    </row>
    <row r="446" spans="1:20" x14ac:dyDescent="0.45">
      <c r="A446" s="24">
        <v>442</v>
      </c>
      <c r="B446" s="26" t="s">
        <v>79</v>
      </c>
      <c r="C446" s="27" t="s">
        <v>70</v>
      </c>
      <c r="D446" s="26" t="s">
        <v>93</v>
      </c>
      <c r="E446" s="27" t="s">
        <v>94</v>
      </c>
      <c r="F446" s="26" t="s">
        <v>93</v>
      </c>
      <c r="G446" s="27" t="s">
        <v>93</v>
      </c>
      <c r="H446" s="27" t="s">
        <v>93</v>
      </c>
      <c r="I446" s="26" t="s">
        <v>93</v>
      </c>
      <c r="J446" s="26">
        <v>77.892358999999999</v>
      </c>
      <c r="K446" s="28">
        <f t="shared" si="49"/>
        <v>7.7892358999999994E-2</v>
      </c>
      <c r="L446" s="27">
        <v>0</v>
      </c>
      <c r="M446" s="26">
        <f t="shared" si="48"/>
        <v>0</v>
      </c>
      <c r="N446" s="27">
        <f t="shared" si="50"/>
        <v>2.5</v>
      </c>
      <c r="O446" s="26">
        <f t="shared" si="51"/>
        <v>1</v>
      </c>
      <c r="P446" s="27" t="s">
        <v>33</v>
      </c>
      <c r="Q446" s="26" t="str">
        <f t="shared" si="52"/>
        <v>No</v>
      </c>
      <c r="R446" s="27">
        <f t="shared" si="53"/>
        <v>0</v>
      </c>
      <c r="S446" s="26">
        <f t="shared" si="54"/>
        <v>1</v>
      </c>
      <c r="T446" s="27">
        <f t="shared" si="55"/>
        <v>151</v>
      </c>
    </row>
    <row r="447" spans="1:20" x14ac:dyDescent="0.45">
      <c r="A447" s="24">
        <v>443</v>
      </c>
      <c r="B447" s="26" t="s">
        <v>79</v>
      </c>
      <c r="C447" s="27" t="s">
        <v>70</v>
      </c>
      <c r="D447" s="26" t="s">
        <v>93</v>
      </c>
      <c r="E447" s="27" t="s">
        <v>95</v>
      </c>
      <c r="F447" s="26" t="s">
        <v>93</v>
      </c>
      <c r="G447" s="27" t="s">
        <v>93</v>
      </c>
      <c r="H447" s="27" t="s">
        <v>93</v>
      </c>
      <c r="I447" s="26" t="s">
        <v>93</v>
      </c>
      <c r="J447" s="26">
        <v>28.856812000000001</v>
      </c>
      <c r="K447" s="28">
        <f t="shared" si="49"/>
        <v>2.8856812000000003E-2</v>
      </c>
      <c r="L447" s="27">
        <v>0</v>
      </c>
      <c r="M447" s="26">
        <f t="shared" si="48"/>
        <v>0</v>
      </c>
      <c r="N447" s="27">
        <f t="shared" si="50"/>
        <v>1</v>
      </c>
      <c r="O447" s="26">
        <f t="shared" si="51"/>
        <v>1</v>
      </c>
      <c r="P447" s="27" t="s">
        <v>33</v>
      </c>
      <c r="Q447" s="26" t="str">
        <f t="shared" si="52"/>
        <v>No</v>
      </c>
      <c r="R447" s="27">
        <f t="shared" si="53"/>
        <v>0</v>
      </c>
      <c r="S447" s="26">
        <f t="shared" si="54"/>
        <v>1</v>
      </c>
      <c r="T447" s="27">
        <f t="shared" si="55"/>
        <v>151</v>
      </c>
    </row>
    <row r="448" spans="1:20" x14ac:dyDescent="0.45">
      <c r="A448" s="24">
        <v>444</v>
      </c>
      <c r="B448" s="26" t="s">
        <v>79</v>
      </c>
      <c r="C448" s="27" t="s">
        <v>70</v>
      </c>
      <c r="D448" s="26" t="s">
        <v>93</v>
      </c>
      <c r="E448" s="27" t="s">
        <v>76</v>
      </c>
      <c r="F448" s="26" t="s">
        <v>93</v>
      </c>
      <c r="G448" s="27" t="s">
        <v>93</v>
      </c>
      <c r="H448" s="27" t="s">
        <v>93</v>
      </c>
      <c r="I448" s="26" t="s">
        <v>93</v>
      </c>
      <c r="J448" s="26">
        <v>38.927928999999999</v>
      </c>
      <c r="K448" s="28">
        <f t="shared" si="49"/>
        <v>3.8927929E-2</v>
      </c>
      <c r="L448" s="27">
        <v>0</v>
      </c>
      <c r="M448" s="26">
        <f t="shared" si="48"/>
        <v>0</v>
      </c>
      <c r="N448" s="27">
        <f t="shared" si="50"/>
        <v>1</v>
      </c>
      <c r="O448" s="26">
        <f t="shared" si="51"/>
        <v>1</v>
      </c>
      <c r="P448" s="27" t="s">
        <v>33</v>
      </c>
      <c r="Q448" s="26" t="str">
        <f t="shared" si="52"/>
        <v>No</v>
      </c>
      <c r="R448" s="27">
        <f t="shared" si="53"/>
        <v>0</v>
      </c>
      <c r="S448" s="26">
        <f t="shared" si="54"/>
        <v>1</v>
      </c>
      <c r="T448" s="27">
        <f t="shared" si="55"/>
        <v>151</v>
      </c>
    </row>
    <row r="449" spans="1:20" x14ac:dyDescent="0.45">
      <c r="A449" s="24">
        <v>445</v>
      </c>
      <c r="B449" s="26" t="s">
        <v>79</v>
      </c>
      <c r="C449" s="27" t="s">
        <v>46</v>
      </c>
      <c r="D449" s="26" t="s">
        <v>93</v>
      </c>
      <c r="E449" s="27" t="s">
        <v>94</v>
      </c>
      <c r="F449" s="26" t="s">
        <v>93</v>
      </c>
      <c r="G449" s="27" t="s">
        <v>93</v>
      </c>
      <c r="H449" s="27" t="s">
        <v>93</v>
      </c>
      <c r="I449" s="26" t="s">
        <v>93</v>
      </c>
      <c r="J449" s="26">
        <v>160.350662</v>
      </c>
      <c r="K449" s="28">
        <f t="shared" si="49"/>
        <v>0.160350662</v>
      </c>
      <c r="L449" s="27">
        <v>0</v>
      </c>
      <c r="M449" s="26">
        <f t="shared" si="48"/>
        <v>0</v>
      </c>
      <c r="N449" s="27">
        <f t="shared" si="50"/>
        <v>2.5</v>
      </c>
      <c r="O449" s="26">
        <f t="shared" si="51"/>
        <v>1</v>
      </c>
      <c r="P449" s="27" t="s">
        <v>33</v>
      </c>
      <c r="Q449" s="26" t="str">
        <f t="shared" si="52"/>
        <v>No</v>
      </c>
      <c r="R449" s="27">
        <f t="shared" si="53"/>
        <v>0</v>
      </c>
      <c r="S449" s="26">
        <f t="shared" si="54"/>
        <v>1</v>
      </c>
      <c r="T449" s="27">
        <f t="shared" si="55"/>
        <v>151</v>
      </c>
    </row>
    <row r="450" spans="1:20" x14ac:dyDescent="0.45">
      <c r="A450" s="24">
        <v>446</v>
      </c>
      <c r="B450" s="26" t="s">
        <v>79</v>
      </c>
      <c r="C450" s="27" t="s">
        <v>46</v>
      </c>
      <c r="D450" s="26" t="s">
        <v>93</v>
      </c>
      <c r="E450" s="27" t="s">
        <v>95</v>
      </c>
      <c r="F450" s="26" t="s">
        <v>93</v>
      </c>
      <c r="G450" s="27" t="s">
        <v>93</v>
      </c>
      <c r="H450" s="27" t="s">
        <v>93</v>
      </c>
      <c r="I450" s="26" t="s">
        <v>93</v>
      </c>
      <c r="J450" s="26">
        <v>90.435339999999997</v>
      </c>
      <c r="K450" s="28">
        <f t="shared" si="49"/>
        <v>9.0435340000000003E-2</v>
      </c>
      <c r="L450" s="27">
        <v>0</v>
      </c>
      <c r="M450" s="26">
        <f t="shared" si="48"/>
        <v>0</v>
      </c>
      <c r="N450" s="27">
        <f t="shared" si="50"/>
        <v>1</v>
      </c>
      <c r="O450" s="26">
        <f t="shared" si="51"/>
        <v>1</v>
      </c>
      <c r="P450" s="27" t="s">
        <v>33</v>
      </c>
      <c r="Q450" s="26" t="str">
        <f t="shared" si="52"/>
        <v>No</v>
      </c>
      <c r="R450" s="27">
        <f t="shared" si="53"/>
        <v>0</v>
      </c>
      <c r="S450" s="26">
        <f t="shared" si="54"/>
        <v>1</v>
      </c>
      <c r="T450" s="27">
        <f t="shared" si="55"/>
        <v>151</v>
      </c>
    </row>
    <row r="451" spans="1:20" x14ac:dyDescent="0.45">
      <c r="A451" s="24">
        <v>447</v>
      </c>
      <c r="B451" s="26" t="s">
        <v>79</v>
      </c>
      <c r="C451" s="27" t="s">
        <v>46</v>
      </c>
      <c r="D451" s="26" t="s">
        <v>93</v>
      </c>
      <c r="E451" s="27" t="s">
        <v>76</v>
      </c>
      <c r="F451" s="26" t="s">
        <v>93</v>
      </c>
      <c r="G451" s="27" t="s">
        <v>93</v>
      </c>
      <c r="H451" s="27" t="s">
        <v>93</v>
      </c>
      <c r="I451" s="26" t="s">
        <v>93</v>
      </c>
      <c r="J451" s="26">
        <v>13.642531</v>
      </c>
      <c r="K451" s="28">
        <f t="shared" si="49"/>
        <v>1.3642530999999999E-2</v>
      </c>
      <c r="L451" s="27">
        <v>0</v>
      </c>
      <c r="M451" s="26">
        <f t="shared" si="48"/>
        <v>0</v>
      </c>
      <c r="N451" s="27">
        <f t="shared" si="50"/>
        <v>1</v>
      </c>
      <c r="O451" s="26">
        <f t="shared" si="51"/>
        <v>1</v>
      </c>
      <c r="P451" s="27" t="s">
        <v>33</v>
      </c>
      <c r="Q451" s="26" t="str">
        <f t="shared" si="52"/>
        <v>No</v>
      </c>
      <c r="R451" s="27">
        <f t="shared" si="53"/>
        <v>0</v>
      </c>
      <c r="S451" s="26">
        <f t="shared" si="54"/>
        <v>1</v>
      </c>
      <c r="T451" s="27">
        <f t="shared" si="55"/>
        <v>151</v>
      </c>
    </row>
    <row r="452" spans="1:20" x14ac:dyDescent="0.45">
      <c r="A452" s="24">
        <v>448</v>
      </c>
      <c r="B452" s="26" t="s">
        <v>79</v>
      </c>
      <c r="C452" s="27" t="s">
        <v>48</v>
      </c>
      <c r="D452" s="26" t="s">
        <v>93</v>
      </c>
      <c r="E452" s="27" t="s">
        <v>76</v>
      </c>
      <c r="F452" s="26" t="s">
        <v>93</v>
      </c>
      <c r="G452" s="27" t="s">
        <v>93</v>
      </c>
      <c r="H452" s="27" t="s">
        <v>93</v>
      </c>
      <c r="I452" s="26" t="s">
        <v>93</v>
      </c>
      <c r="J452" s="26">
        <v>47424.334988000002</v>
      </c>
      <c r="K452" s="28">
        <f t="shared" si="49"/>
        <v>47.424334988000005</v>
      </c>
      <c r="L452" s="27">
        <v>6</v>
      </c>
      <c r="M452" s="26">
        <f t="shared" si="48"/>
        <v>1.2</v>
      </c>
      <c r="N452" s="27">
        <f t="shared" si="50"/>
        <v>1</v>
      </c>
      <c r="O452" s="26">
        <f t="shared" si="51"/>
        <v>-0.19999999999999996</v>
      </c>
      <c r="P452" s="27" t="s">
        <v>33</v>
      </c>
      <c r="Q452" s="26" t="str">
        <f t="shared" si="52"/>
        <v>Yes</v>
      </c>
      <c r="R452" s="27">
        <f t="shared" si="53"/>
        <v>25.303464989095605</v>
      </c>
      <c r="S452" s="26">
        <f t="shared" si="54"/>
        <v>1</v>
      </c>
      <c r="T452" s="27">
        <f t="shared" si="55"/>
        <v>128</v>
      </c>
    </row>
    <row r="453" spans="1:20" x14ac:dyDescent="0.45">
      <c r="A453" s="24">
        <v>449</v>
      </c>
      <c r="B453" s="26" t="s">
        <v>79</v>
      </c>
      <c r="C453" s="27" t="s">
        <v>27</v>
      </c>
      <c r="D453" s="26" t="s">
        <v>93</v>
      </c>
      <c r="E453" s="27" t="s">
        <v>95</v>
      </c>
      <c r="F453" s="26" t="s">
        <v>93</v>
      </c>
      <c r="G453" s="27" t="s">
        <v>93</v>
      </c>
      <c r="H453" s="27" t="s">
        <v>93</v>
      </c>
      <c r="I453" s="26" t="s">
        <v>93</v>
      </c>
      <c r="J453" s="26">
        <v>70.889602999999994</v>
      </c>
      <c r="K453" s="28">
        <f t="shared" si="49"/>
        <v>7.0889602999999995E-2</v>
      </c>
      <c r="L453" s="27">
        <v>0</v>
      </c>
      <c r="M453" s="26">
        <f t="shared" ref="M453:M462" si="56">L453/5</f>
        <v>0</v>
      </c>
      <c r="N453" s="27">
        <f t="shared" si="50"/>
        <v>1</v>
      </c>
      <c r="O453" s="26">
        <f t="shared" si="51"/>
        <v>1</v>
      </c>
      <c r="P453" s="27" t="s">
        <v>33</v>
      </c>
      <c r="Q453" s="26" t="str">
        <f t="shared" si="52"/>
        <v>No</v>
      </c>
      <c r="R453" s="27">
        <f t="shared" si="53"/>
        <v>0</v>
      </c>
      <c r="S453" s="26">
        <f t="shared" si="54"/>
        <v>1</v>
      </c>
      <c r="T453" s="27">
        <f t="shared" si="55"/>
        <v>151</v>
      </c>
    </row>
    <row r="454" spans="1:20" x14ac:dyDescent="0.45">
      <c r="A454" s="24">
        <v>450</v>
      </c>
      <c r="B454" s="26" t="s">
        <v>79</v>
      </c>
      <c r="C454" s="27" t="s">
        <v>27</v>
      </c>
      <c r="D454" s="26" t="s">
        <v>93</v>
      </c>
      <c r="E454" s="27" t="s">
        <v>96</v>
      </c>
      <c r="F454" s="26" t="s">
        <v>93</v>
      </c>
      <c r="G454" s="27" t="s">
        <v>93</v>
      </c>
      <c r="H454" s="27" t="s">
        <v>93</v>
      </c>
      <c r="I454" s="26" t="s">
        <v>93</v>
      </c>
      <c r="J454" s="26">
        <v>6316.2476660000002</v>
      </c>
      <c r="K454" s="28">
        <f t="shared" ref="K454:K462" si="57">J454/1000</f>
        <v>6.3162476660000006</v>
      </c>
      <c r="L454" s="27">
        <v>0</v>
      </c>
      <c r="M454" s="26">
        <f t="shared" si="56"/>
        <v>0</v>
      </c>
      <c r="N454" s="27">
        <f t="shared" ref="N454:N462" si="58">IF(E454="&lt;=320mm",2.5,1)</f>
        <v>1</v>
      </c>
      <c r="O454" s="26">
        <f t="shared" ref="O454:O462" si="59">1-(M454/N454)</f>
        <v>1</v>
      </c>
      <c r="P454" s="27" t="s">
        <v>33</v>
      </c>
      <c r="Q454" s="26" t="str">
        <f t="shared" ref="Q454:Q462" si="60">IF(AND(O454&lt;0.5,O454&gt;-0.5),"Yes","No")</f>
        <v>No</v>
      </c>
      <c r="R454" s="27">
        <f t="shared" ref="R454:R462" si="61">M454/(K454/1000)</f>
        <v>0</v>
      </c>
      <c r="S454" s="26">
        <f t="shared" ref="S454:S462" si="62">IF(R454&lt;=125,1,IF(R454&lt;250,2,IF(R454&lt;500,3,IF(R454&lt;1000,4,5))))</f>
        <v>1</v>
      </c>
      <c r="T454" s="27">
        <f t="shared" ref="T454:T462" si="63">RANK(R454,R$5:R$462)</f>
        <v>151</v>
      </c>
    </row>
    <row r="455" spans="1:20" x14ac:dyDescent="0.45">
      <c r="A455" s="24">
        <v>451</v>
      </c>
      <c r="B455" s="26" t="s">
        <v>79</v>
      </c>
      <c r="C455" s="27" t="s">
        <v>39</v>
      </c>
      <c r="D455" s="26" t="s">
        <v>93</v>
      </c>
      <c r="E455" s="27" t="s">
        <v>95</v>
      </c>
      <c r="F455" s="26" t="s">
        <v>93</v>
      </c>
      <c r="G455" s="27" t="s">
        <v>93</v>
      </c>
      <c r="H455" s="27" t="s">
        <v>93</v>
      </c>
      <c r="I455" s="26" t="s">
        <v>93</v>
      </c>
      <c r="J455" s="26">
        <v>465.63614899999999</v>
      </c>
      <c r="K455" s="28">
        <f t="shared" si="57"/>
        <v>0.465636149</v>
      </c>
      <c r="L455" s="27">
        <v>0</v>
      </c>
      <c r="M455" s="26">
        <f t="shared" si="56"/>
        <v>0</v>
      </c>
      <c r="N455" s="27">
        <f t="shared" si="58"/>
        <v>1</v>
      </c>
      <c r="O455" s="26">
        <f t="shared" si="59"/>
        <v>1</v>
      </c>
      <c r="P455" s="27" t="s">
        <v>33</v>
      </c>
      <c r="Q455" s="26" t="str">
        <f t="shared" si="60"/>
        <v>No</v>
      </c>
      <c r="R455" s="27">
        <f t="shared" si="61"/>
        <v>0</v>
      </c>
      <c r="S455" s="26">
        <f t="shared" si="62"/>
        <v>1</v>
      </c>
      <c r="T455" s="27">
        <f t="shared" si="63"/>
        <v>151</v>
      </c>
    </row>
    <row r="456" spans="1:20" x14ac:dyDescent="0.45">
      <c r="A456" s="24">
        <v>452</v>
      </c>
      <c r="B456" s="26" t="s">
        <v>79</v>
      </c>
      <c r="C456" s="27" t="s">
        <v>42</v>
      </c>
      <c r="D456" s="26" t="s">
        <v>93</v>
      </c>
      <c r="E456" s="27" t="s">
        <v>94</v>
      </c>
      <c r="F456" s="26" t="s">
        <v>93</v>
      </c>
      <c r="G456" s="27" t="s">
        <v>93</v>
      </c>
      <c r="H456" s="27" t="s">
        <v>93</v>
      </c>
      <c r="I456" s="26" t="s">
        <v>93</v>
      </c>
      <c r="J456" s="26">
        <v>1183.363163</v>
      </c>
      <c r="K456" s="28">
        <f t="shared" si="57"/>
        <v>1.1833631629999999</v>
      </c>
      <c r="L456" s="27">
        <v>0</v>
      </c>
      <c r="M456" s="26">
        <f t="shared" si="56"/>
        <v>0</v>
      </c>
      <c r="N456" s="27">
        <f t="shared" si="58"/>
        <v>2.5</v>
      </c>
      <c r="O456" s="26">
        <f t="shared" si="59"/>
        <v>1</v>
      </c>
      <c r="P456" s="27" t="s">
        <v>33</v>
      </c>
      <c r="Q456" s="26" t="str">
        <f t="shared" si="60"/>
        <v>No</v>
      </c>
      <c r="R456" s="27">
        <f t="shared" si="61"/>
        <v>0</v>
      </c>
      <c r="S456" s="26">
        <f t="shared" si="62"/>
        <v>1</v>
      </c>
      <c r="T456" s="27">
        <f t="shared" si="63"/>
        <v>151</v>
      </c>
    </row>
    <row r="457" spans="1:20" x14ac:dyDescent="0.45">
      <c r="A457" s="24">
        <v>453</v>
      </c>
      <c r="B457" s="26" t="s">
        <v>79</v>
      </c>
      <c r="C457" s="27" t="s">
        <v>42</v>
      </c>
      <c r="D457" s="26" t="s">
        <v>93</v>
      </c>
      <c r="E457" s="27" t="s">
        <v>95</v>
      </c>
      <c r="F457" s="26" t="s">
        <v>93</v>
      </c>
      <c r="G457" s="27" t="s">
        <v>93</v>
      </c>
      <c r="H457" s="27" t="s">
        <v>93</v>
      </c>
      <c r="I457" s="26" t="s">
        <v>93</v>
      </c>
      <c r="J457" s="26">
        <v>383.853229</v>
      </c>
      <c r="K457" s="28">
        <f t="shared" si="57"/>
        <v>0.38385322900000002</v>
      </c>
      <c r="L457" s="27">
        <v>0</v>
      </c>
      <c r="M457" s="26">
        <f t="shared" si="56"/>
        <v>0</v>
      </c>
      <c r="N457" s="27">
        <f t="shared" si="58"/>
        <v>1</v>
      </c>
      <c r="O457" s="26">
        <f t="shared" si="59"/>
        <v>1</v>
      </c>
      <c r="P457" s="27" t="s">
        <v>33</v>
      </c>
      <c r="Q457" s="26" t="str">
        <f t="shared" si="60"/>
        <v>No</v>
      </c>
      <c r="R457" s="27">
        <f t="shared" si="61"/>
        <v>0</v>
      </c>
      <c r="S457" s="26">
        <f t="shared" si="62"/>
        <v>1</v>
      </c>
      <c r="T457" s="27">
        <f t="shared" si="63"/>
        <v>151</v>
      </c>
    </row>
    <row r="458" spans="1:20" x14ac:dyDescent="0.45">
      <c r="A458" s="24">
        <v>454</v>
      </c>
      <c r="B458" s="26" t="s">
        <v>79</v>
      </c>
      <c r="C458" s="27" t="s">
        <v>42</v>
      </c>
      <c r="D458" s="26" t="s">
        <v>93</v>
      </c>
      <c r="E458" s="27" t="s">
        <v>96</v>
      </c>
      <c r="F458" s="26" t="s">
        <v>93</v>
      </c>
      <c r="G458" s="27" t="s">
        <v>93</v>
      </c>
      <c r="H458" s="27" t="s">
        <v>93</v>
      </c>
      <c r="I458" s="26" t="s">
        <v>93</v>
      </c>
      <c r="J458" s="26">
        <v>1362.1408819999999</v>
      </c>
      <c r="K458" s="28">
        <f t="shared" si="57"/>
        <v>1.3621408819999998</v>
      </c>
      <c r="L458" s="27">
        <v>0</v>
      </c>
      <c r="M458" s="26">
        <f t="shared" si="56"/>
        <v>0</v>
      </c>
      <c r="N458" s="27">
        <f t="shared" si="58"/>
        <v>1</v>
      </c>
      <c r="O458" s="26">
        <f t="shared" si="59"/>
        <v>1</v>
      </c>
      <c r="P458" s="27" t="s">
        <v>33</v>
      </c>
      <c r="Q458" s="26" t="str">
        <f t="shared" si="60"/>
        <v>No</v>
      </c>
      <c r="R458" s="27">
        <f t="shared" si="61"/>
        <v>0</v>
      </c>
      <c r="S458" s="26">
        <f t="shared" si="62"/>
        <v>1</v>
      </c>
      <c r="T458" s="27">
        <f t="shared" si="63"/>
        <v>151</v>
      </c>
    </row>
    <row r="459" spans="1:20" x14ac:dyDescent="0.45">
      <c r="A459" s="24">
        <v>455</v>
      </c>
      <c r="B459" s="26" t="s">
        <v>79</v>
      </c>
      <c r="C459" s="27" t="s">
        <v>42</v>
      </c>
      <c r="D459" s="26" t="s">
        <v>93</v>
      </c>
      <c r="E459" s="27" t="s">
        <v>76</v>
      </c>
      <c r="F459" s="26" t="s">
        <v>93</v>
      </c>
      <c r="G459" s="27" t="s">
        <v>93</v>
      </c>
      <c r="H459" s="27" t="s">
        <v>93</v>
      </c>
      <c r="I459" s="26" t="s">
        <v>93</v>
      </c>
      <c r="J459" s="26">
        <v>4887.3293809999996</v>
      </c>
      <c r="K459" s="28">
        <f t="shared" si="57"/>
        <v>4.8873293809999998</v>
      </c>
      <c r="L459" s="27">
        <v>0</v>
      </c>
      <c r="M459" s="26">
        <f t="shared" si="56"/>
        <v>0</v>
      </c>
      <c r="N459" s="27">
        <f t="shared" si="58"/>
        <v>1</v>
      </c>
      <c r="O459" s="26">
        <f t="shared" si="59"/>
        <v>1</v>
      </c>
      <c r="P459" s="27" t="s">
        <v>33</v>
      </c>
      <c r="Q459" s="26" t="str">
        <f t="shared" si="60"/>
        <v>No</v>
      </c>
      <c r="R459" s="27">
        <f t="shared" si="61"/>
        <v>0</v>
      </c>
      <c r="S459" s="26">
        <f t="shared" si="62"/>
        <v>1</v>
      </c>
      <c r="T459" s="27">
        <f t="shared" si="63"/>
        <v>151</v>
      </c>
    </row>
    <row r="460" spans="1:20" x14ac:dyDescent="0.45">
      <c r="A460" s="24">
        <v>456</v>
      </c>
      <c r="B460" s="26" t="s">
        <v>79</v>
      </c>
      <c r="C460" s="27" t="s">
        <v>43</v>
      </c>
      <c r="D460" s="26" t="s">
        <v>93</v>
      </c>
      <c r="E460" s="27" t="s">
        <v>94</v>
      </c>
      <c r="F460" s="26" t="s">
        <v>93</v>
      </c>
      <c r="G460" s="27" t="s">
        <v>93</v>
      </c>
      <c r="H460" s="27" t="s">
        <v>93</v>
      </c>
      <c r="I460" s="26" t="s">
        <v>93</v>
      </c>
      <c r="J460" s="26">
        <v>531.68101899999999</v>
      </c>
      <c r="K460" s="28">
        <f t="shared" si="57"/>
        <v>0.53168101899999998</v>
      </c>
      <c r="L460" s="27">
        <v>0</v>
      </c>
      <c r="M460" s="26">
        <f t="shared" si="56"/>
        <v>0</v>
      </c>
      <c r="N460" s="27">
        <f t="shared" si="58"/>
        <v>2.5</v>
      </c>
      <c r="O460" s="26">
        <f t="shared" si="59"/>
        <v>1</v>
      </c>
      <c r="P460" s="27" t="s">
        <v>33</v>
      </c>
      <c r="Q460" s="26" t="str">
        <f t="shared" si="60"/>
        <v>No</v>
      </c>
      <c r="R460" s="27">
        <f t="shared" si="61"/>
        <v>0</v>
      </c>
      <c r="S460" s="26">
        <f t="shared" si="62"/>
        <v>1</v>
      </c>
      <c r="T460" s="27">
        <f t="shared" si="63"/>
        <v>151</v>
      </c>
    </row>
    <row r="461" spans="1:20" x14ac:dyDescent="0.45">
      <c r="A461" s="24">
        <v>457</v>
      </c>
      <c r="B461" s="26" t="s">
        <v>79</v>
      </c>
      <c r="C461" s="27" t="s">
        <v>43</v>
      </c>
      <c r="D461" s="26" t="s">
        <v>93</v>
      </c>
      <c r="E461" s="27" t="s">
        <v>96</v>
      </c>
      <c r="F461" s="26" t="s">
        <v>93</v>
      </c>
      <c r="G461" s="27" t="s">
        <v>93</v>
      </c>
      <c r="H461" s="27" t="s">
        <v>93</v>
      </c>
      <c r="I461" s="26" t="s">
        <v>93</v>
      </c>
      <c r="J461" s="26">
        <v>662.12524200000007</v>
      </c>
      <c r="K461" s="28">
        <f t="shared" si="57"/>
        <v>0.66212524200000011</v>
      </c>
      <c r="L461" s="27">
        <v>0</v>
      </c>
      <c r="M461" s="26">
        <f t="shared" si="56"/>
        <v>0</v>
      </c>
      <c r="N461" s="27">
        <f t="shared" si="58"/>
        <v>1</v>
      </c>
      <c r="O461" s="26">
        <f t="shared" si="59"/>
        <v>1</v>
      </c>
      <c r="P461" s="27" t="s">
        <v>33</v>
      </c>
      <c r="Q461" s="26" t="str">
        <f t="shared" si="60"/>
        <v>No</v>
      </c>
      <c r="R461" s="27">
        <f t="shared" si="61"/>
        <v>0</v>
      </c>
      <c r="S461" s="26">
        <f t="shared" si="62"/>
        <v>1</v>
      </c>
      <c r="T461" s="27">
        <f t="shared" si="63"/>
        <v>151</v>
      </c>
    </row>
    <row r="462" spans="1:20" x14ac:dyDescent="0.45">
      <c r="A462" s="24">
        <v>458</v>
      </c>
      <c r="B462" s="26" t="s">
        <v>79</v>
      </c>
      <c r="C462" s="27" t="s">
        <v>43</v>
      </c>
      <c r="D462" s="26" t="s">
        <v>93</v>
      </c>
      <c r="E462" s="27" t="s">
        <v>76</v>
      </c>
      <c r="F462" s="26" t="s">
        <v>93</v>
      </c>
      <c r="G462" s="27" t="s">
        <v>93</v>
      </c>
      <c r="H462" s="27" t="s">
        <v>93</v>
      </c>
      <c r="I462" s="26" t="s">
        <v>93</v>
      </c>
      <c r="J462" s="26">
        <v>378.039646</v>
      </c>
      <c r="K462" s="28">
        <f t="shared" si="57"/>
        <v>0.37803964600000001</v>
      </c>
      <c r="L462" s="27">
        <v>0</v>
      </c>
      <c r="M462" s="26">
        <f t="shared" si="56"/>
        <v>0</v>
      </c>
      <c r="N462" s="27">
        <f t="shared" si="58"/>
        <v>1</v>
      </c>
      <c r="O462" s="26">
        <f t="shared" si="59"/>
        <v>1</v>
      </c>
      <c r="P462" s="27" t="s">
        <v>33</v>
      </c>
      <c r="Q462" s="26" t="str">
        <f t="shared" si="60"/>
        <v>No</v>
      </c>
      <c r="R462" s="27">
        <f t="shared" si="61"/>
        <v>0</v>
      </c>
      <c r="S462" s="26">
        <f t="shared" si="62"/>
        <v>1</v>
      </c>
      <c r="T462" s="27">
        <f t="shared" si="63"/>
        <v>151</v>
      </c>
    </row>
    <row r="463" spans="1:20" ht="14.4" thickBot="1" x14ac:dyDescent="0.55000000000000004">
      <c r="K463" s="23"/>
      <c r="L463" s="25" t="s">
        <v>53</v>
      </c>
      <c r="M463" s="25">
        <f>SUM(M5:M462)</f>
        <v>1043.7708000000009</v>
      </c>
      <c r="N463" s="25">
        <f>SUM(N5:N462)</f>
        <v>717.5</v>
      </c>
      <c r="O463" s="25">
        <f>1-(M463/N463)</f>
        <v>-0.45473282229965295</v>
      </c>
      <c r="P463" s="25" t="s">
        <v>54</v>
      </c>
      <c r="Q463" s="25" t="str">
        <f>IF(AND(O463&lt;0.1,O463&gt;-0.1),"Yes","No")</f>
        <v>No</v>
      </c>
      <c r="R463" s="13"/>
    </row>
    <row r="464" spans="1:20" ht="14.1" thickBot="1" x14ac:dyDescent="0.5">
      <c r="L464" s="14"/>
      <c r="M464" s="14"/>
      <c r="N464" s="12" t="s">
        <v>55</v>
      </c>
      <c r="O464" s="12">
        <f>AVERAGE(O5:O24)</f>
        <v>-1.282044</v>
      </c>
      <c r="P464" s="12" t="s">
        <v>54</v>
      </c>
      <c r="Q464" s="12" t="str">
        <f>IF(AND(O464&lt;0.1,O464&gt;-0.1),"Yes","No")</f>
        <v>No</v>
      </c>
    </row>
    <row r="466" spans="1:22" s="20" customFormat="1" ht="25.2" customHeight="1" x14ac:dyDescent="0.45">
      <c r="A466" s="19" t="s">
        <v>56</v>
      </c>
      <c r="B466" s="19"/>
      <c r="C466" s="19"/>
      <c r="D466" s="19"/>
      <c r="E466" s="19"/>
      <c r="F466" s="19"/>
      <c r="G466" s="19"/>
      <c r="H466" s="19"/>
      <c r="I466" s="19"/>
      <c r="J466" s="19"/>
      <c r="K466" s="19"/>
      <c r="L466" s="19"/>
      <c r="M466" s="19"/>
      <c r="N466" s="19"/>
      <c r="O466" s="19"/>
      <c r="P466" s="19"/>
      <c r="Q466" s="19"/>
      <c r="R466" s="19"/>
      <c r="S466" s="19"/>
      <c r="T466" s="19"/>
      <c r="U466" s="19"/>
      <c r="V466" s="19"/>
    </row>
    <row r="468" spans="1:22" s="15" customFormat="1" ht="36.9" x14ac:dyDescent="0.45">
      <c r="A468" s="9" t="s">
        <v>57</v>
      </c>
      <c r="B468" s="9" t="s">
        <v>25</v>
      </c>
      <c r="C468" s="9" t="s">
        <v>18</v>
      </c>
      <c r="D468" s="9" t="s">
        <v>58</v>
      </c>
      <c r="E468" s="9" t="s">
        <v>59</v>
      </c>
      <c r="F468" s="9" t="s">
        <v>60</v>
      </c>
    </row>
    <row r="469" spans="1:22" x14ac:dyDescent="0.45">
      <c r="A469" s="10" cm="1">
        <f t="array" ref="A469">INDEX(A$5:A$462,_xlfn.XMATCH($B469,$T$5:$T$462),0)</f>
        <v>277</v>
      </c>
      <c r="B469" s="11">
        <v>1</v>
      </c>
      <c r="C469" s="10" cm="1">
        <f t="array" ref="C469">INDEX(M$5:M$462,_xlfn.XMATCH($B469,$T$5:$T$462),0)</f>
        <v>0.2</v>
      </c>
      <c r="D469" s="11">
        <f>C469</f>
        <v>0.2</v>
      </c>
      <c r="E469" s="10" cm="1">
        <f t="array" ref="E469">INDEX(K$5:K$462,_xlfn.XMATCH($B469,$T$5:$T$462),0)</f>
        <v>4.264805E-3</v>
      </c>
      <c r="F469" s="11">
        <f>E469</f>
        <v>4.264805E-3</v>
      </c>
    </row>
    <row r="470" spans="1:22" x14ac:dyDescent="0.45">
      <c r="A470" s="10" cm="1">
        <f t="array" ref="A470">INDEX(A$5:A$462,_xlfn.XMATCH($B470,$T$5:$T$462),0)</f>
        <v>149</v>
      </c>
      <c r="B470" s="11">
        <v>2</v>
      </c>
      <c r="C470" s="10" cm="1">
        <f t="array" ref="C470">INDEX(M$5:M$462,_xlfn.XMATCH($B470,$T$5:$T$462),0)</f>
        <v>0.2</v>
      </c>
      <c r="D470" s="11">
        <f>D469+C470</f>
        <v>0.4</v>
      </c>
      <c r="E470" s="10" cm="1">
        <f t="array" ref="E470">INDEX(K$5:K$462,_xlfn.XMATCH($B470,$T$5:$T$462),0)</f>
        <v>4.3706060000000008E-3</v>
      </c>
      <c r="F470" s="11">
        <f>F469+E470</f>
        <v>8.6354110000000008E-3</v>
      </c>
    </row>
    <row r="471" spans="1:22" x14ac:dyDescent="0.45">
      <c r="A471" s="10" cm="1">
        <f t="array" ref="A471">INDEX(A$5:A$462,_xlfn.XMATCH($B471,$T$5:$T$462),0)</f>
        <v>276</v>
      </c>
      <c r="B471" s="11">
        <v>3</v>
      </c>
      <c r="C471" s="10" cm="1">
        <f t="array" ref="C471">INDEX(M$5:M$462,_xlfn.XMATCH($B471,$T$5:$T$462),0)</f>
        <v>0.2</v>
      </c>
      <c r="D471" s="11">
        <f t="shared" ref="D471:D488" si="64">D470+C471</f>
        <v>0.60000000000000009</v>
      </c>
      <c r="E471" s="10" cm="1">
        <f t="array" ref="E471">INDEX(K$5:K$462,_xlfn.XMATCH($B471,$T$5:$T$462),0)</f>
        <v>9.4199330000000001E-3</v>
      </c>
      <c r="F471" s="11">
        <f t="shared" ref="F471:F488" si="65">F470+E471</f>
        <v>1.8055344000000001E-2</v>
      </c>
    </row>
    <row r="472" spans="1:22" x14ac:dyDescent="0.45">
      <c r="A472" s="10" cm="1">
        <f t="array" ref="A472">INDEX(A$5:A$462,_xlfn.XMATCH($B472,$T$5:$T$462),0)</f>
        <v>77</v>
      </c>
      <c r="B472" s="11">
        <v>4</v>
      </c>
      <c r="C472" s="10" cm="1">
        <f t="array" ref="C472">INDEX(M$5:M$462,_xlfn.XMATCH($B472,$T$5:$T$462),0)</f>
        <v>0.2</v>
      </c>
      <c r="D472" s="11">
        <f t="shared" si="64"/>
        <v>0.8</v>
      </c>
      <c r="E472" s="10" cm="1">
        <f t="array" ref="E472">INDEX(K$5:K$462,_xlfn.XMATCH($B472,$T$5:$T$462),0)</f>
        <v>2.8416882000000001E-2</v>
      </c>
      <c r="F472" s="11">
        <f t="shared" si="65"/>
        <v>4.6472226000000005E-2</v>
      </c>
    </row>
    <row r="473" spans="1:22" x14ac:dyDescent="0.45">
      <c r="A473" s="10" cm="1">
        <f t="array" ref="A473">INDEX(A$5:A$462,_xlfn.XMATCH($B473,$T$5:$T$462),0)</f>
        <v>219</v>
      </c>
      <c r="B473" s="11">
        <v>5</v>
      </c>
      <c r="C473" s="10" cm="1">
        <f t="array" ref="C473">INDEX(M$5:M$462,_xlfn.XMATCH($B473,$T$5:$T$462),0)</f>
        <v>0.2</v>
      </c>
      <c r="D473" s="11">
        <f t="shared" si="64"/>
        <v>1</v>
      </c>
      <c r="E473" s="10" cm="1">
        <f t="array" ref="E473">INDEX(K$5:K$462,_xlfn.XMATCH($B473,$T$5:$T$462),0)</f>
        <v>4.0885985E-2</v>
      </c>
      <c r="F473" s="11">
        <f t="shared" si="65"/>
        <v>8.7358211000000005E-2</v>
      </c>
    </row>
    <row r="474" spans="1:22" x14ac:dyDescent="0.45">
      <c r="A474" s="10" cm="1">
        <f t="array" ref="A474">INDEX(A$5:A$462,_xlfn.XMATCH($B474,$T$5:$T$462),0)</f>
        <v>361</v>
      </c>
      <c r="B474" s="11">
        <v>6</v>
      </c>
      <c r="C474" s="10" cm="1">
        <f t="array" ref="C474">INDEX(M$5:M$462,_xlfn.XMATCH($B474,$T$5:$T$462),0)</f>
        <v>0.2</v>
      </c>
      <c r="D474" s="11">
        <f t="shared" si="64"/>
        <v>1.2</v>
      </c>
      <c r="E474" s="10" cm="1">
        <f t="array" ref="E474">INDEX(K$5:K$462,_xlfn.XMATCH($B474,$T$5:$T$462),0)</f>
        <v>6.0912330000000001E-2</v>
      </c>
      <c r="F474" s="11">
        <f t="shared" si="65"/>
        <v>0.14827054100000001</v>
      </c>
    </row>
    <row r="475" spans="1:22" x14ac:dyDescent="0.45">
      <c r="A475" s="10" cm="1">
        <f t="array" ref="A475">INDEX(A$5:A$462,_xlfn.XMATCH($B475,$T$5:$T$462),0)</f>
        <v>377</v>
      </c>
      <c r="B475" s="11">
        <v>7</v>
      </c>
      <c r="C475" s="10" cm="1">
        <f t="array" ref="C475">INDEX(M$5:M$462,_xlfn.XMATCH($B475,$T$5:$T$462),0)</f>
        <v>0.2</v>
      </c>
      <c r="D475" s="11">
        <f t="shared" si="64"/>
        <v>1.4</v>
      </c>
      <c r="E475" s="10" cm="1">
        <f t="array" ref="E475">INDEX(K$5:K$462,_xlfn.XMATCH($B475,$T$5:$T$462),0)</f>
        <v>9.3328728000000014E-2</v>
      </c>
      <c r="F475" s="11">
        <f t="shared" si="65"/>
        <v>0.24159926900000001</v>
      </c>
    </row>
    <row r="476" spans="1:22" x14ac:dyDescent="0.45">
      <c r="A476" s="10" cm="1">
        <f t="array" ref="A476">INDEX(A$5:A$462,_xlfn.XMATCH($B476,$T$5:$T$462),0)</f>
        <v>248</v>
      </c>
      <c r="B476" s="11">
        <v>8</v>
      </c>
      <c r="C476" s="10" cm="1">
        <f t="array" ref="C476">INDEX(M$5:M$462,_xlfn.XMATCH($B476,$T$5:$T$462),0)</f>
        <v>0.24420000000000003</v>
      </c>
      <c r="D476" s="11">
        <f t="shared" si="64"/>
        <v>1.6441999999999999</v>
      </c>
      <c r="E476" s="10" cm="1">
        <f t="array" ref="E476">INDEX(K$5:K$462,_xlfn.XMATCH($B476,$T$5:$T$462),0)</f>
        <v>0.12969234599999999</v>
      </c>
      <c r="F476" s="11">
        <f t="shared" si="65"/>
        <v>0.37129161499999996</v>
      </c>
    </row>
    <row r="477" spans="1:22" x14ac:dyDescent="0.45">
      <c r="A477" s="10" cm="1">
        <f t="array" ref="A477">INDEX(A$5:A$462,_xlfn.XMATCH($B477,$T$5:$T$462),0)</f>
        <v>337</v>
      </c>
      <c r="B477" s="11">
        <v>9</v>
      </c>
      <c r="C477" s="10" cm="1">
        <f t="array" ref="C477">INDEX(M$5:M$462,_xlfn.XMATCH($B477,$T$5:$T$462),0)</f>
        <v>0.6</v>
      </c>
      <c r="D477" s="11">
        <f t="shared" si="64"/>
        <v>2.2441999999999998</v>
      </c>
      <c r="E477" s="10" cm="1">
        <f t="array" ref="E477">INDEX(K$5:K$462,_xlfn.XMATCH($B477,$T$5:$T$462),0)</f>
        <v>0.40318241699999996</v>
      </c>
      <c r="F477" s="11">
        <f t="shared" si="65"/>
        <v>0.77447403199999987</v>
      </c>
    </row>
    <row r="478" spans="1:22" x14ac:dyDescent="0.45">
      <c r="A478" s="10" cm="1">
        <f t="array" ref="A478">INDEX(A$5:A$462,_xlfn.XMATCH($B478,$T$5:$T$462),0)</f>
        <v>233</v>
      </c>
      <c r="B478" s="11">
        <v>10</v>
      </c>
      <c r="C478" s="10" cm="1">
        <f t="array" ref="C478">INDEX(M$5:M$462,_xlfn.XMATCH($B478,$T$5:$T$462),0)</f>
        <v>0.24420000000000003</v>
      </c>
      <c r="D478" s="11">
        <f t="shared" si="64"/>
        <v>2.4883999999999999</v>
      </c>
      <c r="E478" s="10" cm="1">
        <f t="array" ref="E478">INDEX(K$5:K$462,_xlfn.XMATCH($B478,$T$5:$T$462),0)</f>
        <v>0.17845495</v>
      </c>
      <c r="F478" s="11">
        <f t="shared" si="65"/>
        <v>0.95292898199999987</v>
      </c>
    </row>
    <row r="479" spans="1:22" x14ac:dyDescent="0.45">
      <c r="A479" s="10" cm="1">
        <f t="array" ref="A479">INDEX(A$5:A$462,_xlfn.XMATCH($B479,$T$5:$T$462),0)</f>
        <v>60</v>
      </c>
      <c r="B479" s="11">
        <v>11</v>
      </c>
      <c r="C479" s="10" cm="1">
        <f t="array" ref="C479">INDEX(M$5:M$462,_xlfn.XMATCH($B479,$T$5:$T$462),0)</f>
        <v>1.2214</v>
      </c>
      <c r="D479" s="11">
        <f t="shared" si="64"/>
        <v>3.7098</v>
      </c>
      <c r="E479" s="10" cm="1">
        <f t="array" ref="E479">INDEX(K$5:K$462,_xlfn.XMATCH($B479,$T$5:$T$462),0)</f>
        <v>0.90225409499999998</v>
      </c>
      <c r="F479" s="11">
        <f t="shared" si="65"/>
        <v>1.855183077</v>
      </c>
    </row>
    <row r="480" spans="1:22" x14ac:dyDescent="0.45">
      <c r="A480" s="10" cm="1">
        <f t="array" ref="A480">INDEX(A$5:A$462,_xlfn.XMATCH($B480,$T$5:$T$462),0)</f>
        <v>18</v>
      </c>
      <c r="B480" s="11">
        <v>12</v>
      </c>
      <c r="C480" s="10" cm="1">
        <f t="array" ref="C480">INDEX(M$5:M$462,_xlfn.XMATCH($B480,$T$5:$T$462),0)</f>
        <v>2.0442</v>
      </c>
      <c r="D480" s="11">
        <f t="shared" si="64"/>
        <v>5.7539999999999996</v>
      </c>
      <c r="E480" s="10" cm="1">
        <f t="array" ref="E480">INDEX(K$5:K$462,_xlfn.XMATCH($B480,$T$5:$T$462),0)</f>
        <v>2.0289610580000002</v>
      </c>
      <c r="F480" s="11">
        <f t="shared" si="65"/>
        <v>3.8841441350000001</v>
      </c>
    </row>
    <row r="481" spans="1:6" x14ac:dyDescent="0.45">
      <c r="A481" s="10" cm="1">
        <f t="array" ref="A481">INDEX(A$5:A$462,_xlfn.XMATCH($B481,$T$5:$T$462),0)</f>
        <v>142</v>
      </c>
      <c r="B481" s="11">
        <v>13</v>
      </c>
      <c r="C481" s="10" cm="1">
        <f t="array" ref="C481">INDEX(M$5:M$462,_xlfn.XMATCH($B481,$T$5:$T$462),0)</f>
        <v>1.954</v>
      </c>
      <c r="D481" s="11">
        <f t="shared" si="64"/>
        <v>7.7079999999999993</v>
      </c>
      <c r="E481" s="10" cm="1">
        <f t="array" ref="E481">INDEX(K$5:K$462,_xlfn.XMATCH($B481,$T$5:$T$462),0)</f>
        <v>2.2636103739999998</v>
      </c>
      <c r="F481" s="11">
        <f t="shared" si="65"/>
        <v>6.1477545090000003</v>
      </c>
    </row>
    <row r="482" spans="1:6" x14ac:dyDescent="0.45">
      <c r="A482" s="10" cm="1">
        <f t="array" ref="A482">INDEX(A$5:A$462,_xlfn.XMATCH($B482,$T$5:$T$462),0)</f>
        <v>38</v>
      </c>
      <c r="B482" s="11">
        <v>14</v>
      </c>
      <c r="C482" s="10" cm="1">
        <f t="array" ref="C482">INDEX(M$5:M$462,_xlfn.XMATCH($B482,$T$5:$T$462),0)</f>
        <v>0.24420000000000003</v>
      </c>
      <c r="D482" s="11">
        <f t="shared" si="64"/>
        <v>7.9521999999999995</v>
      </c>
      <c r="E482" s="10" cm="1">
        <f t="array" ref="E482">INDEX(K$5:K$462,_xlfn.XMATCH($B482,$T$5:$T$462),0)</f>
        <v>0.29607973800000004</v>
      </c>
      <c r="F482" s="11">
        <f t="shared" si="65"/>
        <v>6.4438342470000007</v>
      </c>
    </row>
    <row r="483" spans="1:6" x14ac:dyDescent="0.45">
      <c r="A483" s="10" cm="1">
        <f t="array" ref="A483">INDEX(A$5:A$462,_xlfn.XMATCH($B483,$T$5:$T$462),0)</f>
        <v>23</v>
      </c>
      <c r="B483" s="11">
        <v>15</v>
      </c>
      <c r="C483" s="10" cm="1">
        <f t="array" ref="C483">INDEX(M$5:M$462,_xlfn.XMATCH($B483,$T$5:$T$462),0)</f>
        <v>10.7042</v>
      </c>
      <c r="D483" s="11">
        <f t="shared" si="64"/>
        <v>18.656399999999998</v>
      </c>
      <c r="E483" s="10" cm="1">
        <f t="array" ref="E483">INDEX(K$5:K$462,_xlfn.XMATCH($B483,$T$5:$T$462),0)</f>
        <v>14.532572405000002</v>
      </c>
      <c r="F483" s="11">
        <f t="shared" si="65"/>
        <v>20.976406652000001</v>
      </c>
    </row>
    <row r="484" spans="1:6" x14ac:dyDescent="0.45">
      <c r="A484" s="10" cm="1">
        <f t="array" ref="A484">INDEX(A$5:A$462,_xlfn.XMATCH($B484,$T$5:$T$462),0)</f>
        <v>13</v>
      </c>
      <c r="B484" s="11">
        <v>16</v>
      </c>
      <c r="C484" s="10" cm="1">
        <f t="array" ref="C484">INDEX(M$5:M$462,_xlfn.XMATCH($B484,$T$5:$T$462),0)</f>
        <v>7.0842000000000001</v>
      </c>
      <c r="D484" s="11">
        <f t="shared" si="64"/>
        <v>25.740599999999997</v>
      </c>
      <c r="E484" s="10" cm="1">
        <f t="array" ref="E484">INDEX(K$5:K$462,_xlfn.XMATCH($B484,$T$5:$T$462),0)</f>
        <v>10.942194284999999</v>
      </c>
      <c r="F484" s="11">
        <f t="shared" si="65"/>
        <v>31.918600937000001</v>
      </c>
    </row>
    <row r="485" spans="1:6" x14ac:dyDescent="0.45">
      <c r="A485" s="10" cm="1">
        <f t="array" ref="A485">INDEX(A$5:A$462,_xlfn.XMATCH($B485,$T$5:$T$462),0)</f>
        <v>141</v>
      </c>
      <c r="B485" s="11">
        <v>17</v>
      </c>
      <c r="C485" s="10" cm="1">
        <f t="array" ref="C485">INDEX(M$5:M$462,_xlfn.XMATCH($B485,$T$5:$T$462),0)</f>
        <v>0.4</v>
      </c>
      <c r="D485" s="11">
        <f t="shared" si="64"/>
        <v>26.140599999999996</v>
      </c>
      <c r="E485" s="10" cm="1">
        <f t="array" ref="E485">INDEX(K$5:K$462,_xlfn.XMATCH($B485,$T$5:$T$462),0)</f>
        <v>0.62613933999999993</v>
      </c>
      <c r="F485" s="11">
        <f t="shared" si="65"/>
        <v>32.544740277000002</v>
      </c>
    </row>
    <row r="486" spans="1:6" x14ac:dyDescent="0.45">
      <c r="A486" s="10" cm="1">
        <f t="array" ref="A486">INDEX(A$5:A$462,_xlfn.XMATCH($B486,$T$5:$T$462),0)</f>
        <v>21</v>
      </c>
      <c r="B486" s="11">
        <v>18</v>
      </c>
      <c r="C486" s="10" cm="1">
        <f t="array" ref="C486">INDEX(M$5:M$462,_xlfn.XMATCH($B486,$T$5:$T$462),0)</f>
        <v>30.805200000000003</v>
      </c>
      <c r="D486" s="11">
        <f t="shared" si="64"/>
        <v>56.945799999999998</v>
      </c>
      <c r="E486" s="10" cm="1">
        <f t="array" ref="E486">INDEX(K$5:K$462,_xlfn.XMATCH($B486,$T$5:$T$462),0)</f>
        <v>49.146901862999997</v>
      </c>
      <c r="F486" s="11">
        <f t="shared" si="65"/>
        <v>81.691642139999999</v>
      </c>
    </row>
    <row r="487" spans="1:6" x14ac:dyDescent="0.45">
      <c r="A487" s="10" cm="1">
        <f t="array" ref="A487">INDEX(A$5:A$462,_xlfn.XMATCH($B487,$T$5:$T$462),0)</f>
        <v>137</v>
      </c>
      <c r="B487" s="11">
        <v>19</v>
      </c>
      <c r="C487" s="10" cm="1">
        <f t="array" ref="C487">INDEX(M$5:M$462,_xlfn.XMATCH($B487,$T$5:$T$462),0)</f>
        <v>2.2000000000000002</v>
      </c>
      <c r="D487" s="11">
        <f t="shared" si="64"/>
        <v>59.145800000000001</v>
      </c>
      <c r="E487" s="10" cm="1">
        <f t="array" ref="E487">INDEX(K$5:K$462,_xlfn.XMATCH($B487,$T$5:$T$462),0)</f>
        <v>3.8240508900000001</v>
      </c>
      <c r="F487" s="11">
        <f t="shared" si="65"/>
        <v>85.515693029999994</v>
      </c>
    </row>
    <row r="488" spans="1:6" x14ac:dyDescent="0.45">
      <c r="A488" s="10" cm="1">
        <f t="array" ref="A488">INDEX(A$5:A$462,_xlfn.XMATCH($B488,$T$5:$T$462),0)</f>
        <v>119</v>
      </c>
      <c r="B488" s="11">
        <v>20</v>
      </c>
      <c r="C488" s="10" cm="1">
        <f t="array" ref="C488">INDEX(M$5:M$462,_xlfn.XMATCH($B488,$T$5:$T$462),0)</f>
        <v>4.5313999999999997</v>
      </c>
      <c r="D488" s="11">
        <f t="shared" si="64"/>
        <v>63.677199999999999</v>
      </c>
      <c r="E488" s="10" cm="1">
        <f t="array" ref="E488">INDEX(K$5:K$462,_xlfn.XMATCH($B488,$T$5:$T$462),0)</f>
        <v>8.4676921440000008</v>
      </c>
      <c r="F488" s="11">
        <f t="shared" si="65"/>
        <v>93.983385173999991</v>
      </c>
    </row>
    <row r="489" spans="1:6" x14ac:dyDescent="0.45">
      <c r="A489" s="10" cm="1">
        <f t="array" ref="A489">INDEX(A$5:A$462,_xlfn.XMATCH($B489,$T$5:$T$462),0)</f>
        <v>47</v>
      </c>
      <c r="B489" s="11">
        <v>21</v>
      </c>
      <c r="C489" s="10" cm="1">
        <f t="array" ref="C489">INDEX(M$5:M$462,_xlfn.XMATCH($B489,$T$5:$T$462),0)</f>
        <v>0.48860000000000003</v>
      </c>
      <c r="D489" s="11">
        <f t="shared" ref="D489:D552" si="66">D488+C489</f>
        <v>64.165800000000004</v>
      </c>
      <c r="E489" s="10" cm="1">
        <f t="array" ref="E489">INDEX(K$5:K$462,_xlfn.XMATCH($B489,$T$5:$T$462),0)</f>
        <v>0.91602041999999995</v>
      </c>
      <c r="F489" s="11">
        <f t="shared" ref="F489:F552" si="67">F488+E489</f>
        <v>94.899405593999987</v>
      </c>
    </row>
    <row r="490" spans="1:6" x14ac:dyDescent="0.45">
      <c r="A490" s="10" cm="1">
        <f t="array" ref="A490">INDEX(A$5:A$462,_xlfn.XMATCH($B490,$T$5:$T$462),0)</f>
        <v>10</v>
      </c>
      <c r="B490" s="11">
        <v>22</v>
      </c>
      <c r="C490" s="10" cm="1">
        <f t="array" ref="C490">INDEX(M$5:M$462,_xlfn.XMATCH($B490,$T$5:$T$462),0)</f>
        <v>15.012800000000002</v>
      </c>
      <c r="D490" s="11">
        <f t="shared" si="66"/>
        <v>79.178600000000003</v>
      </c>
      <c r="E490" s="10" cm="1">
        <f t="array" ref="E490">INDEX(K$5:K$462,_xlfn.XMATCH($B490,$T$5:$T$462),0)</f>
        <v>28.835818216</v>
      </c>
      <c r="F490" s="11">
        <f t="shared" si="67"/>
        <v>123.73522380999998</v>
      </c>
    </row>
    <row r="491" spans="1:6" x14ac:dyDescent="0.45">
      <c r="A491" s="10" cm="1">
        <f t="array" ref="A491">INDEX(A$5:A$462,_xlfn.XMATCH($B491,$T$5:$T$462),0)</f>
        <v>14</v>
      </c>
      <c r="B491" s="11">
        <v>23</v>
      </c>
      <c r="C491" s="10" cm="1">
        <f t="array" ref="C491">INDEX(M$5:M$462,_xlfn.XMATCH($B491,$T$5:$T$462),0)</f>
        <v>8.6840000000000011</v>
      </c>
      <c r="D491" s="11">
        <f t="shared" si="66"/>
        <v>87.8626</v>
      </c>
      <c r="E491" s="10" cm="1">
        <f t="array" ref="E491">INDEX(K$5:K$462,_xlfn.XMATCH($B491,$T$5:$T$462),0)</f>
        <v>18.536158092999997</v>
      </c>
      <c r="F491" s="11">
        <f t="shared" si="67"/>
        <v>142.27138190299996</v>
      </c>
    </row>
    <row r="492" spans="1:6" x14ac:dyDescent="0.45">
      <c r="A492" s="10" cm="1">
        <f t="array" ref="A492">INDEX(A$5:A$462,_xlfn.XMATCH($B492,$T$5:$T$462),0)</f>
        <v>3</v>
      </c>
      <c r="B492" s="11">
        <v>24</v>
      </c>
      <c r="C492" s="10" cm="1">
        <f t="array" ref="C492">INDEX(M$5:M$462,_xlfn.XMATCH($B492,$T$5:$T$462),0)</f>
        <v>1.8655999999999999</v>
      </c>
      <c r="D492" s="11">
        <f t="shared" si="66"/>
        <v>89.728200000000001</v>
      </c>
      <c r="E492" s="10" cm="1">
        <f t="array" ref="E492">INDEX(K$5:K$462,_xlfn.XMATCH($B492,$T$5:$T$462),0)</f>
        <v>4.2434583449999996</v>
      </c>
      <c r="F492" s="11">
        <f t="shared" si="67"/>
        <v>146.51484024799996</v>
      </c>
    </row>
    <row r="493" spans="1:6" x14ac:dyDescent="0.45">
      <c r="A493" s="10" cm="1">
        <f t="array" ref="A493">INDEX(A$5:A$462,_xlfn.XMATCH($B493,$T$5:$T$462),0)</f>
        <v>5</v>
      </c>
      <c r="B493" s="11">
        <v>25</v>
      </c>
      <c r="C493" s="10" cm="1">
        <f t="array" ref="C493">INDEX(M$5:M$462,_xlfn.XMATCH($B493,$T$5:$T$462),0)</f>
        <v>6.7969999999999997</v>
      </c>
      <c r="D493" s="11">
        <f t="shared" si="66"/>
        <v>96.525199999999998</v>
      </c>
      <c r="E493" s="10" cm="1">
        <f t="array" ref="E493">INDEX(K$5:K$462,_xlfn.XMATCH($B493,$T$5:$T$462),0)</f>
        <v>15.603575952</v>
      </c>
      <c r="F493" s="11">
        <f t="shared" si="67"/>
        <v>162.11841619999996</v>
      </c>
    </row>
    <row r="494" spans="1:6" x14ac:dyDescent="0.45">
      <c r="A494" s="10" cm="1">
        <f t="array" ref="A494">INDEX(A$5:A$462,_xlfn.XMATCH($B494,$T$5:$T$462),0)</f>
        <v>320</v>
      </c>
      <c r="B494" s="11">
        <v>26</v>
      </c>
      <c r="C494" s="10" cm="1">
        <f t="array" ref="C494">INDEX(M$5:M$462,_xlfn.XMATCH($B494,$T$5:$T$462),0)</f>
        <v>0.2</v>
      </c>
      <c r="D494" s="11">
        <f t="shared" si="66"/>
        <v>96.725200000000001</v>
      </c>
      <c r="E494" s="10" cm="1">
        <f t="array" ref="E494">INDEX(K$5:K$462,_xlfn.XMATCH($B494,$T$5:$T$462),0)</f>
        <v>0.49341940899999998</v>
      </c>
      <c r="F494" s="11">
        <f t="shared" si="67"/>
        <v>162.61183560899997</v>
      </c>
    </row>
    <row r="495" spans="1:6" x14ac:dyDescent="0.45">
      <c r="A495" s="10" cm="1">
        <f t="array" ref="A495">INDEX(A$5:A$462,_xlfn.XMATCH($B495,$T$5:$T$462),0)</f>
        <v>2</v>
      </c>
      <c r="B495" s="11">
        <v>27</v>
      </c>
      <c r="C495" s="10" cm="1">
        <f t="array" ref="C495">INDEX(M$5:M$462,_xlfn.XMATCH($B495,$T$5:$T$462),0)</f>
        <v>2.2000000000000002</v>
      </c>
      <c r="D495" s="11">
        <f t="shared" si="66"/>
        <v>98.925200000000004</v>
      </c>
      <c r="E495" s="10" cm="1">
        <f t="array" ref="E495">INDEX(K$5:K$462,_xlfn.XMATCH($B495,$T$5:$T$462),0)</f>
        <v>5.6760849630000001</v>
      </c>
      <c r="F495" s="11">
        <f t="shared" si="67"/>
        <v>168.28792057199996</v>
      </c>
    </row>
    <row r="496" spans="1:6" x14ac:dyDescent="0.45">
      <c r="A496" s="10" cm="1">
        <f t="array" ref="A496">INDEX(A$5:A$462,_xlfn.XMATCH($B496,$T$5:$T$462),0)</f>
        <v>15</v>
      </c>
      <c r="B496" s="11">
        <v>28</v>
      </c>
      <c r="C496" s="10" cm="1">
        <f t="array" ref="C496">INDEX(M$5:M$462,_xlfn.XMATCH($B496,$T$5:$T$462),0)</f>
        <v>16.8368</v>
      </c>
      <c r="D496" s="11">
        <f t="shared" si="66"/>
        <v>115.762</v>
      </c>
      <c r="E496" s="10" cm="1">
        <f t="array" ref="E496">INDEX(K$5:K$462,_xlfn.XMATCH($B496,$T$5:$T$462),0)</f>
        <v>44.306518412999999</v>
      </c>
      <c r="F496" s="11">
        <f t="shared" si="67"/>
        <v>212.59443898499995</v>
      </c>
    </row>
    <row r="497" spans="1:6" x14ac:dyDescent="0.45">
      <c r="A497" s="10" cm="1">
        <f t="array" ref="A497">INDEX(A$5:A$462,_xlfn.XMATCH($B497,$T$5:$T$462),0)</f>
        <v>350</v>
      </c>
      <c r="B497" s="11">
        <v>29</v>
      </c>
      <c r="C497" s="10" cm="1">
        <f t="array" ref="C497">INDEX(M$5:M$462,_xlfn.XMATCH($B497,$T$5:$T$462),0)</f>
        <v>0.93279999999999996</v>
      </c>
      <c r="D497" s="11">
        <f t="shared" si="66"/>
        <v>116.6948</v>
      </c>
      <c r="E497" s="10" cm="1">
        <f t="array" ref="E497">INDEX(K$5:K$462,_xlfn.XMATCH($B497,$T$5:$T$462),0)</f>
        <v>2.4551135779999997</v>
      </c>
      <c r="F497" s="11">
        <f t="shared" si="67"/>
        <v>215.04955256299996</v>
      </c>
    </row>
    <row r="498" spans="1:6" x14ac:dyDescent="0.45">
      <c r="A498" s="10" cm="1">
        <f t="array" ref="A498">INDEX(A$5:A$462,_xlfn.XMATCH($B498,$T$5:$T$462),0)</f>
        <v>12</v>
      </c>
      <c r="B498" s="11">
        <v>30</v>
      </c>
      <c r="C498" s="10" cm="1">
        <f t="array" ref="C498">INDEX(M$5:M$462,_xlfn.XMATCH($B498,$T$5:$T$462),0)</f>
        <v>0.68859999999999999</v>
      </c>
      <c r="D498" s="11">
        <f t="shared" si="66"/>
        <v>117.38339999999999</v>
      </c>
      <c r="E498" s="10" cm="1">
        <f t="array" ref="E498">INDEX(K$5:K$462,_xlfn.XMATCH($B498,$T$5:$T$462),0)</f>
        <v>1.9453633239999999</v>
      </c>
      <c r="F498" s="11">
        <f t="shared" si="67"/>
        <v>216.99491588699996</v>
      </c>
    </row>
    <row r="499" spans="1:6" x14ac:dyDescent="0.45">
      <c r="A499" s="10" cm="1">
        <f t="array" ref="A499">INDEX(A$5:A$462,_xlfn.XMATCH($B499,$T$5:$T$462),0)</f>
        <v>26</v>
      </c>
      <c r="B499" s="11">
        <v>31</v>
      </c>
      <c r="C499" s="10" cm="1">
        <f t="array" ref="C499">INDEX(M$5:M$462,_xlfn.XMATCH($B499,$T$5:$T$462),0)</f>
        <v>17.46</v>
      </c>
      <c r="D499" s="11">
        <f t="shared" si="66"/>
        <v>134.8434</v>
      </c>
      <c r="E499" s="10" cm="1">
        <f t="array" ref="E499">INDEX(K$5:K$462,_xlfn.XMATCH($B499,$T$5:$T$462),0)</f>
        <v>49.588649593</v>
      </c>
      <c r="F499" s="11">
        <f t="shared" si="67"/>
        <v>266.58356547999995</v>
      </c>
    </row>
    <row r="500" spans="1:6" x14ac:dyDescent="0.45">
      <c r="A500" s="10" cm="1">
        <f t="array" ref="A500">INDEX(A$5:A$462,_xlfn.XMATCH($B500,$T$5:$T$462),0)</f>
        <v>208</v>
      </c>
      <c r="B500" s="11">
        <v>32</v>
      </c>
      <c r="C500" s="10" cm="1">
        <f t="array" ref="C500">INDEX(M$5:M$462,_xlfn.XMATCH($B500,$T$5:$T$462),0)</f>
        <v>6.8</v>
      </c>
      <c r="D500" s="11">
        <f t="shared" si="66"/>
        <v>141.64340000000001</v>
      </c>
      <c r="E500" s="10" cm="1">
        <f t="array" ref="E500">INDEX(K$5:K$462,_xlfn.XMATCH($B500,$T$5:$T$462),0)</f>
        <v>19.956606823999998</v>
      </c>
      <c r="F500" s="11">
        <f t="shared" si="67"/>
        <v>286.54017230399995</v>
      </c>
    </row>
    <row r="501" spans="1:6" x14ac:dyDescent="0.45">
      <c r="A501" s="10" cm="1">
        <f t="array" ref="A501">INDEX(A$5:A$462,_xlfn.XMATCH($B501,$T$5:$T$462),0)</f>
        <v>11</v>
      </c>
      <c r="B501" s="11">
        <v>33</v>
      </c>
      <c r="C501" s="10" cm="1">
        <f t="array" ref="C501">INDEX(M$5:M$462,_xlfn.XMATCH($B501,$T$5:$T$462),0)</f>
        <v>19.166400000000003</v>
      </c>
      <c r="D501" s="11">
        <f t="shared" si="66"/>
        <v>160.80980000000002</v>
      </c>
      <c r="E501" s="10" cm="1">
        <f t="array" ref="E501">INDEX(K$5:K$462,_xlfn.XMATCH($B501,$T$5:$T$462),0)</f>
        <v>58.418896834000002</v>
      </c>
      <c r="F501" s="11">
        <f t="shared" si="67"/>
        <v>344.95906913799996</v>
      </c>
    </row>
    <row r="502" spans="1:6" x14ac:dyDescent="0.45">
      <c r="A502" s="10" cm="1">
        <f t="array" ref="A502">INDEX(A$5:A$462,_xlfn.XMATCH($B502,$T$5:$T$462),0)</f>
        <v>319</v>
      </c>
      <c r="B502" s="11">
        <v>34</v>
      </c>
      <c r="C502" s="10" cm="1">
        <f t="array" ref="C502">INDEX(M$5:M$462,_xlfn.XMATCH($B502,$T$5:$T$462),0)</f>
        <v>0.4</v>
      </c>
      <c r="D502" s="11">
        <f t="shared" si="66"/>
        <v>161.20980000000003</v>
      </c>
      <c r="E502" s="10" cm="1">
        <f t="array" ref="E502">INDEX(K$5:K$462,_xlfn.XMATCH($B502,$T$5:$T$462),0)</f>
        <v>1.2438525810000001</v>
      </c>
      <c r="F502" s="11">
        <f t="shared" si="67"/>
        <v>346.20292171899996</v>
      </c>
    </row>
    <row r="503" spans="1:6" x14ac:dyDescent="0.45">
      <c r="A503" s="10" cm="1">
        <f t="array" ref="A503">INDEX(A$5:A$462,_xlfn.XMATCH($B503,$T$5:$T$462),0)</f>
        <v>143</v>
      </c>
      <c r="B503" s="11">
        <v>35</v>
      </c>
      <c r="C503" s="10" cm="1">
        <f t="array" ref="C503">INDEX(M$5:M$462,_xlfn.XMATCH($B503,$T$5:$T$462),0)</f>
        <v>9.2821999999999996</v>
      </c>
      <c r="D503" s="11">
        <f t="shared" si="66"/>
        <v>170.49200000000002</v>
      </c>
      <c r="E503" s="10" cm="1">
        <f t="array" ref="E503">INDEX(K$5:K$462,_xlfn.XMATCH($B503,$T$5:$T$462),0)</f>
        <v>29.088220479</v>
      </c>
      <c r="F503" s="11">
        <f t="shared" si="67"/>
        <v>375.29114219799999</v>
      </c>
    </row>
    <row r="504" spans="1:6" x14ac:dyDescent="0.45">
      <c r="A504" s="10" cm="1">
        <f t="array" ref="A504">INDEX(A$5:A$462,_xlfn.XMATCH($B504,$T$5:$T$462),0)</f>
        <v>299</v>
      </c>
      <c r="B504" s="11">
        <v>36</v>
      </c>
      <c r="C504" s="10" cm="1">
        <f t="array" ref="C504">INDEX(M$5:M$462,_xlfn.XMATCH($B504,$T$5:$T$462),0)</f>
        <v>0.2</v>
      </c>
      <c r="D504" s="11">
        <f t="shared" si="66"/>
        <v>170.69200000000001</v>
      </c>
      <c r="E504" s="10" cm="1">
        <f t="array" ref="E504">INDEX(K$5:K$462,_xlfn.XMATCH($B504,$T$5:$T$462),0)</f>
        <v>0.62808548100000006</v>
      </c>
      <c r="F504" s="11">
        <f t="shared" si="67"/>
        <v>375.91922767900002</v>
      </c>
    </row>
    <row r="505" spans="1:6" x14ac:dyDescent="0.45">
      <c r="A505" s="10" cm="1">
        <f t="array" ref="A505">INDEX(A$5:A$462,_xlfn.XMATCH($B505,$T$5:$T$462),0)</f>
        <v>122</v>
      </c>
      <c r="B505" s="11">
        <v>37</v>
      </c>
      <c r="C505" s="10" cm="1">
        <f t="array" ref="C505">INDEX(M$5:M$462,_xlfn.XMATCH($B505,$T$5:$T$462),0)</f>
        <v>131.40199999999999</v>
      </c>
      <c r="D505" s="11">
        <f t="shared" si="66"/>
        <v>302.09399999999999</v>
      </c>
      <c r="E505" s="10" cm="1">
        <f t="array" ref="E505">INDEX(K$5:K$462,_xlfn.XMATCH($B505,$T$5:$T$462),0)</f>
        <v>422.83552776300002</v>
      </c>
      <c r="F505" s="11">
        <f t="shared" si="67"/>
        <v>798.75475544200003</v>
      </c>
    </row>
    <row r="506" spans="1:6" x14ac:dyDescent="0.45">
      <c r="A506" s="10" cm="1">
        <f t="array" ref="A506">INDEX(A$5:A$462,_xlfn.XMATCH($B506,$T$5:$T$462),0)</f>
        <v>306</v>
      </c>
      <c r="B506" s="11">
        <v>38</v>
      </c>
      <c r="C506" s="10" cm="1">
        <f t="array" ref="C506">INDEX(M$5:M$462,_xlfn.XMATCH($B506,$T$5:$T$462),0)</f>
        <v>0.4</v>
      </c>
      <c r="D506" s="11">
        <f t="shared" si="66"/>
        <v>302.49399999999997</v>
      </c>
      <c r="E506" s="10" cm="1">
        <f t="array" ref="E506">INDEX(K$5:K$462,_xlfn.XMATCH($B506,$T$5:$T$462),0)</f>
        <v>1.333909019</v>
      </c>
      <c r="F506" s="11">
        <f t="shared" si="67"/>
        <v>800.08866446100001</v>
      </c>
    </row>
    <row r="507" spans="1:6" x14ac:dyDescent="0.45">
      <c r="A507" s="10" cm="1">
        <f t="array" ref="A507">INDEX(A$5:A$462,_xlfn.XMATCH($B507,$T$5:$T$462),0)</f>
        <v>145</v>
      </c>
      <c r="B507" s="11">
        <v>39</v>
      </c>
      <c r="C507" s="10" cm="1">
        <f t="array" ref="C507">INDEX(M$5:M$462,_xlfn.XMATCH($B507,$T$5:$T$462),0)</f>
        <v>13.591400000000002</v>
      </c>
      <c r="D507" s="11">
        <f t="shared" si="66"/>
        <v>316.08539999999999</v>
      </c>
      <c r="E507" s="10" cm="1">
        <f t="array" ref="E507">INDEX(K$5:K$462,_xlfn.XMATCH($B507,$T$5:$T$462),0)</f>
        <v>49.069907680999997</v>
      </c>
      <c r="F507" s="11">
        <f t="shared" si="67"/>
        <v>849.15857214200003</v>
      </c>
    </row>
    <row r="508" spans="1:6" x14ac:dyDescent="0.45">
      <c r="A508" s="10" cm="1">
        <f t="array" ref="A508">INDEX(A$5:A$462,_xlfn.XMATCH($B508,$T$5:$T$462),0)</f>
        <v>20</v>
      </c>
      <c r="B508" s="11">
        <v>40</v>
      </c>
      <c r="C508" s="10" cm="1">
        <f t="array" ref="C508">INDEX(M$5:M$462,_xlfn.XMATCH($B508,$T$5:$T$462),0)</f>
        <v>2.9767999999999999</v>
      </c>
      <c r="D508" s="11">
        <f t="shared" si="66"/>
        <v>319.06220000000002</v>
      </c>
      <c r="E508" s="10" cm="1">
        <f t="array" ref="E508">INDEX(K$5:K$462,_xlfn.XMATCH($B508,$T$5:$T$462),0)</f>
        <v>11.557251867000002</v>
      </c>
      <c r="F508" s="11">
        <f t="shared" si="67"/>
        <v>860.71582400900002</v>
      </c>
    </row>
    <row r="509" spans="1:6" x14ac:dyDescent="0.45">
      <c r="A509" s="10" cm="1">
        <f t="array" ref="A509">INDEX(A$5:A$462,_xlfn.XMATCH($B509,$T$5:$T$462),0)</f>
        <v>71</v>
      </c>
      <c r="B509" s="11">
        <v>41</v>
      </c>
      <c r="C509" s="10" cm="1">
        <f t="array" ref="C509">INDEX(M$5:M$462,_xlfn.XMATCH($B509,$T$5:$T$462),0)</f>
        <v>0.2</v>
      </c>
      <c r="D509" s="11">
        <f t="shared" si="66"/>
        <v>319.26220000000001</v>
      </c>
      <c r="E509" s="10" cm="1">
        <f t="array" ref="E509">INDEX(K$5:K$462,_xlfn.XMATCH($B509,$T$5:$T$462),0)</f>
        <v>0.78905560399999997</v>
      </c>
      <c r="F509" s="11">
        <f t="shared" si="67"/>
        <v>861.50487961300007</v>
      </c>
    </row>
    <row r="510" spans="1:6" x14ac:dyDescent="0.45">
      <c r="A510" s="10" cm="1">
        <f t="array" ref="A510">INDEX(A$5:A$462,_xlfn.XMATCH($B510,$T$5:$T$462),0)</f>
        <v>152</v>
      </c>
      <c r="B510" s="11">
        <v>42</v>
      </c>
      <c r="C510" s="10" cm="1">
        <f t="array" ref="C510">INDEX(M$5:M$462,_xlfn.XMATCH($B510,$T$5:$T$462),0)</f>
        <v>0.24420000000000003</v>
      </c>
      <c r="D510" s="11">
        <f t="shared" si="66"/>
        <v>319.50639999999999</v>
      </c>
      <c r="E510" s="10" cm="1">
        <f t="array" ref="E510">INDEX(K$5:K$462,_xlfn.XMATCH($B510,$T$5:$T$462),0)</f>
        <v>0.96507306700000006</v>
      </c>
      <c r="F510" s="11">
        <f t="shared" si="67"/>
        <v>862.46995268000012</v>
      </c>
    </row>
    <row r="511" spans="1:6" x14ac:dyDescent="0.45">
      <c r="A511" s="10" cm="1">
        <f t="array" ref="A511">INDEX(A$5:A$462,_xlfn.XMATCH($B511,$T$5:$T$462),0)</f>
        <v>63</v>
      </c>
      <c r="B511" s="11">
        <v>43</v>
      </c>
      <c r="C511" s="10" cm="1">
        <f t="array" ref="C511">INDEX(M$5:M$462,_xlfn.XMATCH($B511,$T$5:$T$462),0)</f>
        <v>9.3290000000000006</v>
      </c>
      <c r="D511" s="11">
        <f t="shared" si="66"/>
        <v>328.83539999999999</v>
      </c>
      <c r="E511" s="10" cm="1">
        <f t="array" ref="E511">INDEX(K$5:K$462,_xlfn.XMATCH($B511,$T$5:$T$462),0)</f>
        <v>37.278621901999998</v>
      </c>
      <c r="F511" s="11">
        <f t="shared" si="67"/>
        <v>899.74857458200017</v>
      </c>
    </row>
    <row r="512" spans="1:6" x14ac:dyDescent="0.45">
      <c r="A512" s="10" cm="1">
        <f t="array" ref="A512">INDEX(A$5:A$462,_xlfn.XMATCH($B512,$T$5:$T$462),0)</f>
        <v>140</v>
      </c>
      <c r="B512" s="11">
        <v>44</v>
      </c>
      <c r="C512" s="10" cm="1">
        <f t="array" ref="C512">INDEX(M$5:M$462,_xlfn.XMATCH($B512,$T$5:$T$462),0)</f>
        <v>85.016400000000004</v>
      </c>
      <c r="D512" s="11">
        <f t="shared" si="66"/>
        <v>413.85180000000003</v>
      </c>
      <c r="E512" s="10" cm="1">
        <f t="array" ref="E512">INDEX(K$5:K$462,_xlfn.XMATCH($B512,$T$5:$T$462),0)</f>
        <v>350.01591341699998</v>
      </c>
      <c r="F512" s="11">
        <f t="shared" si="67"/>
        <v>1249.7644879990003</v>
      </c>
    </row>
    <row r="513" spans="1:6" x14ac:dyDescent="0.45">
      <c r="A513" s="10" cm="1">
        <f t="array" ref="A513">INDEX(A$5:A$462,_xlfn.XMATCH($B513,$T$5:$T$462),0)</f>
        <v>286</v>
      </c>
      <c r="B513" s="11">
        <v>45</v>
      </c>
      <c r="C513" s="10" cm="1">
        <f t="array" ref="C513">INDEX(M$5:M$462,_xlfn.XMATCH($B513,$T$5:$T$462),0)</f>
        <v>7.5282</v>
      </c>
      <c r="D513" s="11">
        <f t="shared" si="66"/>
        <v>421.38000000000005</v>
      </c>
      <c r="E513" s="10" cm="1">
        <f t="array" ref="E513">INDEX(K$5:K$462,_xlfn.XMATCH($B513,$T$5:$T$462),0)</f>
        <v>32.185428406</v>
      </c>
      <c r="F513" s="11">
        <f t="shared" si="67"/>
        <v>1281.9499164050003</v>
      </c>
    </row>
    <row r="514" spans="1:6" x14ac:dyDescent="0.45">
      <c r="A514" s="10" cm="1">
        <f t="array" ref="A514">INDEX(A$5:A$462,_xlfn.XMATCH($B514,$T$5:$T$462),0)</f>
        <v>120</v>
      </c>
      <c r="B514" s="11">
        <v>46</v>
      </c>
      <c r="C514" s="10" cm="1">
        <f t="array" ref="C514">INDEX(M$5:M$462,_xlfn.XMATCH($B514,$T$5:$T$462),0)</f>
        <v>30.702199999999998</v>
      </c>
      <c r="D514" s="11">
        <f t="shared" si="66"/>
        <v>452.08220000000006</v>
      </c>
      <c r="E514" s="10" cm="1">
        <f t="array" ref="E514">INDEX(K$5:K$462,_xlfn.XMATCH($B514,$T$5:$T$462),0)</f>
        <v>131.83442318000002</v>
      </c>
      <c r="F514" s="11">
        <f t="shared" si="67"/>
        <v>1413.7843395850002</v>
      </c>
    </row>
    <row r="515" spans="1:6" x14ac:dyDescent="0.45">
      <c r="A515" s="10" cm="1">
        <f t="array" ref="A515">INDEX(A$5:A$462,_xlfn.XMATCH($B515,$T$5:$T$462),0)</f>
        <v>9</v>
      </c>
      <c r="B515" s="11">
        <v>47</v>
      </c>
      <c r="C515" s="10" cm="1">
        <f t="array" ref="C515">INDEX(M$5:M$462,_xlfn.XMATCH($B515,$T$5:$T$462),0)</f>
        <v>2.3098000000000001</v>
      </c>
      <c r="D515" s="11">
        <f t="shared" si="66"/>
        <v>454.39200000000005</v>
      </c>
      <c r="E515" s="10" cm="1">
        <f t="array" ref="E515">INDEX(K$5:K$462,_xlfn.XMATCH($B515,$T$5:$T$462),0)</f>
        <v>10.209118296</v>
      </c>
      <c r="F515" s="11">
        <f t="shared" si="67"/>
        <v>1423.9934578810003</v>
      </c>
    </row>
    <row r="516" spans="1:6" x14ac:dyDescent="0.45">
      <c r="A516" s="10" cm="1">
        <f t="array" ref="A516">INDEX(A$5:A$462,_xlfn.XMATCH($B516,$T$5:$T$462),0)</f>
        <v>6</v>
      </c>
      <c r="B516" s="11">
        <v>48</v>
      </c>
      <c r="C516" s="10" cm="1">
        <f t="array" ref="C516">INDEX(M$5:M$462,_xlfn.XMATCH($B516,$T$5:$T$462),0)</f>
        <v>4.1328000000000005</v>
      </c>
      <c r="D516" s="11">
        <f t="shared" si="66"/>
        <v>458.52480000000003</v>
      </c>
      <c r="E516" s="10" cm="1">
        <f t="array" ref="E516">INDEX(K$5:K$462,_xlfn.XMATCH($B516,$T$5:$T$462),0)</f>
        <v>18.403208836000001</v>
      </c>
      <c r="F516" s="11">
        <f t="shared" si="67"/>
        <v>1442.3966667170002</v>
      </c>
    </row>
    <row r="517" spans="1:6" x14ac:dyDescent="0.45">
      <c r="A517" s="10" cm="1">
        <f t="array" ref="A517">INDEX(A$5:A$462,_xlfn.XMATCH($B517,$T$5:$T$462),0)</f>
        <v>16</v>
      </c>
      <c r="B517" s="11">
        <v>49</v>
      </c>
      <c r="C517" s="10" cm="1">
        <f t="array" ref="C517">INDEX(M$5:M$462,_xlfn.XMATCH($B517,$T$5:$T$462),0)</f>
        <v>21.170400000000001</v>
      </c>
      <c r="D517" s="11">
        <f t="shared" si="66"/>
        <v>479.6952</v>
      </c>
      <c r="E517" s="10" cm="1">
        <f t="array" ref="E517">INDEX(K$5:K$462,_xlfn.XMATCH($B517,$T$5:$T$462),0)</f>
        <v>96.098406713000003</v>
      </c>
      <c r="F517" s="11">
        <f t="shared" si="67"/>
        <v>1538.4950734300003</v>
      </c>
    </row>
    <row r="518" spans="1:6" x14ac:dyDescent="0.45">
      <c r="A518" s="10" cm="1">
        <f t="array" ref="A518">INDEX(A$5:A$462,_xlfn.XMATCH($B518,$T$5:$T$462),0)</f>
        <v>76</v>
      </c>
      <c r="B518" s="11">
        <v>50</v>
      </c>
      <c r="C518" s="10" cm="1">
        <f t="array" ref="C518">INDEX(M$5:M$462,_xlfn.XMATCH($B518,$T$5:$T$462),0)</f>
        <v>47.242399999999996</v>
      </c>
      <c r="D518" s="11">
        <f t="shared" si="66"/>
        <v>526.93759999999997</v>
      </c>
      <c r="E518" s="10" cm="1">
        <f t="array" ref="E518">INDEX(K$5:K$462,_xlfn.XMATCH($B518,$T$5:$T$462),0)</f>
        <v>220.44356431399999</v>
      </c>
      <c r="F518" s="11">
        <f t="shared" si="67"/>
        <v>1758.9386377440003</v>
      </c>
    </row>
    <row r="519" spans="1:6" x14ac:dyDescent="0.45">
      <c r="A519" s="10" cm="1">
        <f t="array" ref="A519">INDEX(A$5:A$462,_xlfn.XMATCH($B519,$T$5:$T$462),0)</f>
        <v>1</v>
      </c>
      <c r="B519" s="11">
        <v>51</v>
      </c>
      <c r="C519" s="10" cm="1">
        <f t="array" ref="C519">INDEX(M$5:M$462,_xlfn.XMATCH($B519,$T$5:$T$462),0)</f>
        <v>1.0442</v>
      </c>
      <c r="D519" s="11">
        <f t="shared" si="66"/>
        <v>527.98180000000002</v>
      </c>
      <c r="E519" s="10" cm="1">
        <f t="array" ref="E519">INDEX(K$5:K$462,_xlfn.XMATCH($B519,$T$5:$T$462),0)</f>
        <v>5.1059615139999996</v>
      </c>
      <c r="F519" s="11">
        <f t="shared" si="67"/>
        <v>1764.0445992580003</v>
      </c>
    </row>
    <row r="520" spans="1:6" x14ac:dyDescent="0.45">
      <c r="A520" s="10" cm="1">
        <f t="array" ref="A520">INDEX(A$5:A$462,_xlfn.XMATCH($B520,$T$5:$T$462),0)</f>
        <v>86</v>
      </c>
      <c r="B520" s="11">
        <v>52</v>
      </c>
      <c r="C520" s="10" cm="1">
        <f t="array" ref="C520">INDEX(M$5:M$462,_xlfn.XMATCH($B520,$T$5:$T$462),0)</f>
        <v>156.95679999999999</v>
      </c>
      <c r="D520" s="11">
        <f t="shared" si="66"/>
        <v>684.93859999999995</v>
      </c>
      <c r="E520" s="10" cm="1">
        <f t="array" ref="E520">INDEX(K$5:K$462,_xlfn.XMATCH($B520,$T$5:$T$462),0)</f>
        <v>778.63109881899993</v>
      </c>
      <c r="F520" s="11">
        <f t="shared" si="67"/>
        <v>2542.6756980770001</v>
      </c>
    </row>
    <row r="521" spans="1:6" x14ac:dyDescent="0.45">
      <c r="A521" s="10" cm="1">
        <f t="array" ref="A521">INDEX(A$5:A$462,_xlfn.XMATCH($B521,$T$5:$T$462),0)</f>
        <v>51</v>
      </c>
      <c r="B521" s="11">
        <v>53</v>
      </c>
      <c r="C521" s="10" cm="1">
        <f t="array" ref="C521">INDEX(M$5:M$462,_xlfn.XMATCH($B521,$T$5:$T$462),0)</f>
        <v>0.24420000000000003</v>
      </c>
      <c r="D521" s="11">
        <f t="shared" si="66"/>
        <v>685.18279999999993</v>
      </c>
      <c r="E521" s="10" cm="1">
        <f t="array" ref="E521">INDEX(K$5:K$462,_xlfn.XMATCH($B521,$T$5:$T$462),0)</f>
        <v>1.223131762</v>
      </c>
      <c r="F521" s="11">
        <f t="shared" si="67"/>
        <v>2543.898829839</v>
      </c>
    </row>
    <row r="522" spans="1:6" x14ac:dyDescent="0.45">
      <c r="A522" s="10" cm="1">
        <f t="array" ref="A522">INDEX(A$5:A$462,_xlfn.XMATCH($B522,$T$5:$T$462),0)</f>
        <v>331</v>
      </c>
      <c r="B522" s="11">
        <v>54</v>
      </c>
      <c r="C522" s="10" cm="1">
        <f t="array" ref="C522">INDEX(M$5:M$462,_xlfn.XMATCH($B522,$T$5:$T$462),0)</f>
        <v>1</v>
      </c>
      <c r="D522" s="11">
        <f t="shared" si="66"/>
        <v>686.18279999999993</v>
      </c>
      <c r="E522" s="10" cm="1">
        <f t="array" ref="E522">INDEX(K$5:K$462,_xlfn.XMATCH($B522,$T$5:$T$462),0)</f>
        <v>5.0466029570000002</v>
      </c>
      <c r="F522" s="11">
        <f t="shared" si="67"/>
        <v>2548.9454327959997</v>
      </c>
    </row>
    <row r="523" spans="1:6" x14ac:dyDescent="0.45">
      <c r="A523" s="10" cm="1">
        <f t="array" ref="A523">INDEX(A$5:A$462,_xlfn.XMATCH($B523,$T$5:$T$462),0)</f>
        <v>287</v>
      </c>
      <c r="B523" s="11">
        <v>55</v>
      </c>
      <c r="C523" s="10" cm="1">
        <f t="array" ref="C523">INDEX(M$5:M$462,_xlfn.XMATCH($B523,$T$5:$T$462),0)</f>
        <v>13.457800000000001</v>
      </c>
      <c r="D523" s="11">
        <f t="shared" si="66"/>
        <v>699.64059999999995</v>
      </c>
      <c r="E523" s="10" cm="1">
        <f t="array" ref="E523">INDEX(K$5:K$462,_xlfn.XMATCH($B523,$T$5:$T$462),0)</f>
        <v>68.410211953000001</v>
      </c>
      <c r="F523" s="11">
        <f t="shared" si="67"/>
        <v>2617.3556447489996</v>
      </c>
    </row>
    <row r="524" spans="1:6" x14ac:dyDescent="0.45">
      <c r="A524" s="10" cm="1">
        <f t="array" ref="A524">INDEX(A$5:A$462,_xlfn.XMATCH($B524,$T$5:$T$462),0)</f>
        <v>279</v>
      </c>
      <c r="B524" s="11">
        <v>56</v>
      </c>
      <c r="C524" s="10" cm="1">
        <f t="array" ref="C524">INDEX(M$5:M$462,_xlfn.XMATCH($B524,$T$5:$T$462),0)</f>
        <v>0.2</v>
      </c>
      <c r="D524" s="11">
        <f t="shared" si="66"/>
        <v>699.84059999999999</v>
      </c>
      <c r="E524" s="10" cm="1">
        <f t="array" ref="E524">INDEX(K$5:K$462,_xlfn.XMATCH($B524,$T$5:$T$462),0)</f>
        <v>1.0182255790000001</v>
      </c>
      <c r="F524" s="11">
        <f t="shared" si="67"/>
        <v>2618.3738703279996</v>
      </c>
    </row>
    <row r="525" spans="1:6" x14ac:dyDescent="0.45">
      <c r="A525" s="10" cm="1">
        <f t="array" ref="A525">INDEX(A$5:A$462,_xlfn.XMATCH($B525,$T$5:$T$462),0)</f>
        <v>327</v>
      </c>
      <c r="B525" s="11">
        <v>57</v>
      </c>
      <c r="C525" s="10" cm="1">
        <f t="array" ref="C525">INDEX(M$5:M$462,_xlfn.XMATCH($B525,$T$5:$T$462),0)</f>
        <v>0.6</v>
      </c>
      <c r="D525" s="11">
        <f t="shared" si="66"/>
        <v>700.44060000000002</v>
      </c>
      <c r="E525" s="10" cm="1">
        <f t="array" ref="E525">INDEX(K$5:K$462,_xlfn.XMATCH($B525,$T$5:$T$462),0)</f>
        <v>3.0969787860000002</v>
      </c>
      <c r="F525" s="11">
        <f t="shared" si="67"/>
        <v>2621.4708491139995</v>
      </c>
    </row>
    <row r="526" spans="1:6" x14ac:dyDescent="0.45">
      <c r="A526" s="10" cm="1">
        <f t="array" ref="A526">INDEX(A$5:A$462,_xlfn.XMATCH($B526,$T$5:$T$462),0)</f>
        <v>84</v>
      </c>
      <c r="B526" s="11">
        <v>58</v>
      </c>
      <c r="C526" s="10" cm="1">
        <f t="array" ref="C526">INDEX(M$5:M$462,_xlfn.XMATCH($B526,$T$5:$T$462),0)</f>
        <v>42.003799999999998</v>
      </c>
      <c r="D526" s="11">
        <f t="shared" si="66"/>
        <v>742.44439999999997</v>
      </c>
      <c r="E526" s="10" cm="1">
        <f t="array" ref="E526">INDEX(K$5:K$462,_xlfn.XMATCH($B526,$T$5:$T$462),0)</f>
        <v>217.64085004099999</v>
      </c>
      <c r="F526" s="11">
        <f t="shared" si="67"/>
        <v>2839.1116991549993</v>
      </c>
    </row>
    <row r="527" spans="1:6" x14ac:dyDescent="0.45">
      <c r="A527" s="10" cm="1">
        <f t="array" ref="A527">INDEX(A$5:A$462,_xlfn.XMATCH($B527,$T$5:$T$462),0)</f>
        <v>29</v>
      </c>
      <c r="B527" s="11">
        <v>59</v>
      </c>
      <c r="C527" s="10" cm="1">
        <f t="array" ref="C527">INDEX(M$5:M$462,_xlfn.XMATCH($B527,$T$5:$T$462),0)</f>
        <v>0.97699999999999998</v>
      </c>
      <c r="D527" s="11">
        <f t="shared" si="66"/>
        <v>743.42139999999995</v>
      </c>
      <c r="E527" s="10" cm="1">
        <f t="array" ref="E527">INDEX(K$5:K$462,_xlfn.XMATCH($B527,$T$5:$T$462),0)</f>
        <v>5.2567665649999995</v>
      </c>
      <c r="F527" s="11">
        <f t="shared" si="67"/>
        <v>2844.3684657199992</v>
      </c>
    </row>
    <row r="528" spans="1:6" x14ac:dyDescent="0.45">
      <c r="A528" s="10" cm="1">
        <f t="array" ref="A528">INDEX(A$5:A$462,_xlfn.XMATCH($B528,$T$5:$T$462),0)</f>
        <v>289</v>
      </c>
      <c r="B528" s="11">
        <v>60</v>
      </c>
      <c r="C528" s="10" cm="1">
        <f t="array" ref="C528">INDEX(M$5:M$462,_xlfn.XMATCH($B528,$T$5:$T$462),0)</f>
        <v>16.1006</v>
      </c>
      <c r="D528" s="11">
        <f t="shared" si="66"/>
        <v>759.52199999999993</v>
      </c>
      <c r="E528" s="10" cm="1">
        <f t="array" ref="E528">INDEX(K$5:K$462,_xlfn.XMATCH($B528,$T$5:$T$462),0)</f>
        <v>89.689161685000002</v>
      </c>
      <c r="F528" s="11">
        <f t="shared" si="67"/>
        <v>2934.057627404999</v>
      </c>
    </row>
    <row r="529" spans="1:6" x14ac:dyDescent="0.45">
      <c r="A529" s="10" cm="1">
        <f t="array" ref="A529">INDEX(A$5:A$462,_xlfn.XMATCH($B529,$T$5:$T$462),0)</f>
        <v>290</v>
      </c>
      <c r="B529" s="11">
        <v>61</v>
      </c>
      <c r="C529" s="10" cm="1">
        <f t="array" ref="C529">INDEX(M$5:M$462,_xlfn.XMATCH($B529,$T$5:$T$462),0)</f>
        <v>67.839200000000005</v>
      </c>
      <c r="D529" s="11">
        <f t="shared" si="66"/>
        <v>827.36119999999994</v>
      </c>
      <c r="E529" s="10" cm="1">
        <f t="array" ref="E529">INDEX(K$5:K$462,_xlfn.XMATCH($B529,$T$5:$T$462),0)</f>
        <v>377.98641326300003</v>
      </c>
      <c r="F529" s="11">
        <f t="shared" si="67"/>
        <v>3312.0440406679991</v>
      </c>
    </row>
    <row r="530" spans="1:6" x14ac:dyDescent="0.45">
      <c r="A530" s="10" cm="1">
        <f t="array" ref="A530">INDEX(A$5:A$462,_xlfn.XMATCH($B530,$T$5:$T$462),0)</f>
        <v>284</v>
      </c>
      <c r="B530" s="11">
        <v>62</v>
      </c>
      <c r="C530" s="10" cm="1">
        <f t="array" ref="C530">INDEX(M$5:M$462,_xlfn.XMATCH($B530,$T$5:$T$462),0)</f>
        <v>13.6</v>
      </c>
      <c r="D530" s="11">
        <f t="shared" si="66"/>
        <v>840.96119999999996</v>
      </c>
      <c r="E530" s="10" cm="1">
        <f t="array" ref="E530">INDEX(K$5:K$462,_xlfn.XMATCH($B530,$T$5:$T$462),0)</f>
        <v>76.023039869999991</v>
      </c>
      <c r="F530" s="11">
        <f t="shared" si="67"/>
        <v>3388.0670805379991</v>
      </c>
    </row>
    <row r="531" spans="1:6" x14ac:dyDescent="0.45">
      <c r="A531" s="10" cm="1">
        <f t="array" ref="A531">INDEX(A$5:A$462,_xlfn.XMATCH($B531,$T$5:$T$462),0)</f>
        <v>8</v>
      </c>
      <c r="B531" s="11">
        <v>63</v>
      </c>
      <c r="C531" s="10" cm="1">
        <f t="array" ref="C531">INDEX(M$5:M$462,_xlfn.XMATCH($B531,$T$5:$T$462),0)</f>
        <v>0.8</v>
      </c>
      <c r="D531" s="11">
        <f t="shared" si="66"/>
        <v>841.76119999999992</v>
      </c>
      <c r="E531" s="10" cm="1">
        <f t="array" ref="E531">INDEX(K$5:K$462,_xlfn.XMATCH($B531,$T$5:$T$462),0)</f>
        <v>4.4910037890000005</v>
      </c>
      <c r="F531" s="11">
        <f t="shared" si="67"/>
        <v>3392.5580843269991</v>
      </c>
    </row>
    <row r="532" spans="1:6" x14ac:dyDescent="0.45">
      <c r="A532" s="10" cm="1">
        <f t="array" ref="A532">INDEX(A$5:A$462,_xlfn.XMATCH($B532,$T$5:$T$462),0)</f>
        <v>210</v>
      </c>
      <c r="B532" s="11">
        <v>64</v>
      </c>
      <c r="C532" s="10" cm="1">
        <f t="array" ref="C532">INDEX(M$5:M$462,_xlfn.XMATCH($B532,$T$5:$T$462),0)</f>
        <v>11.844199999999999</v>
      </c>
      <c r="D532" s="11">
        <f t="shared" si="66"/>
        <v>853.60539999999992</v>
      </c>
      <c r="E532" s="10" cm="1">
        <f t="array" ref="E532">INDEX(K$5:K$462,_xlfn.XMATCH($B532,$T$5:$T$462),0)</f>
        <v>66.997427993000002</v>
      </c>
      <c r="F532" s="11">
        <f t="shared" si="67"/>
        <v>3459.5555123199993</v>
      </c>
    </row>
    <row r="533" spans="1:6" x14ac:dyDescent="0.45">
      <c r="A533" s="10" cm="1">
        <f t="array" ref="A533">INDEX(A$5:A$462,_xlfn.XMATCH($B533,$T$5:$T$462),0)</f>
        <v>138</v>
      </c>
      <c r="B533" s="11">
        <v>65</v>
      </c>
      <c r="C533" s="10" cm="1">
        <f t="array" ref="C533">INDEX(M$5:M$462,_xlfn.XMATCH($B533,$T$5:$T$462),0)</f>
        <v>22.2866</v>
      </c>
      <c r="D533" s="11">
        <f t="shared" si="66"/>
        <v>875.89199999999994</v>
      </c>
      <c r="E533" s="10" cm="1">
        <f t="array" ref="E533">INDEX(K$5:K$462,_xlfn.XMATCH($B533,$T$5:$T$462),0)</f>
        <v>126.44810152700001</v>
      </c>
      <c r="F533" s="11">
        <f t="shared" si="67"/>
        <v>3586.0036138469991</v>
      </c>
    </row>
    <row r="534" spans="1:6" x14ac:dyDescent="0.45">
      <c r="A534" s="10" cm="1">
        <f t="array" ref="A534">INDEX(A$5:A$462,_xlfn.XMATCH($B534,$T$5:$T$462),0)</f>
        <v>146</v>
      </c>
      <c r="B534" s="11">
        <v>66</v>
      </c>
      <c r="C534" s="10" cm="1">
        <f t="array" ref="C534">INDEX(M$5:M$462,_xlfn.XMATCH($B534,$T$5:$T$462),0)</f>
        <v>0.24420000000000003</v>
      </c>
      <c r="D534" s="11">
        <f t="shared" si="66"/>
        <v>876.13619999999992</v>
      </c>
      <c r="E534" s="10" cm="1">
        <f t="array" ref="E534">INDEX(K$5:K$462,_xlfn.XMATCH($B534,$T$5:$T$462),0)</f>
        <v>1.397985212</v>
      </c>
      <c r="F534" s="11">
        <f t="shared" si="67"/>
        <v>3587.4015990589992</v>
      </c>
    </row>
    <row r="535" spans="1:6" x14ac:dyDescent="0.45">
      <c r="A535" s="10" cm="1">
        <f t="array" ref="A535">INDEX(A$5:A$462,_xlfn.XMATCH($B535,$T$5:$T$462),0)</f>
        <v>439</v>
      </c>
      <c r="B535" s="11">
        <v>67</v>
      </c>
      <c r="C535" s="10" cm="1">
        <f t="array" ref="C535">INDEX(M$5:M$462,_xlfn.XMATCH($B535,$T$5:$T$462),0)</f>
        <v>1.2214</v>
      </c>
      <c r="D535" s="11">
        <f t="shared" si="66"/>
        <v>877.35759999999993</v>
      </c>
      <c r="E535" s="10" cm="1">
        <f t="array" ref="E535">INDEX(K$5:K$462,_xlfn.XMATCH($B535,$T$5:$T$462),0)</f>
        <v>7.0958167439999995</v>
      </c>
      <c r="F535" s="11">
        <f t="shared" si="67"/>
        <v>3594.4974158029991</v>
      </c>
    </row>
    <row r="536" spans="1:6" x14ac:dyDescent="0.45">
      <c r="A536" s="10" cm="1">
        <f t="array" ref="A536">INDEX(A$5:A$462,_xlfn.XMATCH($B536,$T$5:$T$462),0)</f>
        <v>83</v>
      </c>
      <c r="B536" s="11">
        <v>68</v>
      </c>
      <c r="C536" s="10" cm="1">
        <f t="array" ref="C536">INDEX(M$5:M$462,_xlfn.XMATCH($B536,$T$5:$T$462),0)</f>
        <v>1.0442</v>
      </c>
      <c r="D536" s="11">
        <f t="shared" si="66"/>
        <v>878.40179999999998</v>
      </c>
      <c r="E536" s="10" cm="1">
        <f t="array" ref="E536">INDEX(K$5:K$462,_xlfn.XMATCH($B536,$T$5:$T$462),0)</f>
        <v>6.1333277700000002</v>
      </c>
      <c r="F536" s="11">
        <f t="shared" si="67"/>
        <v>3600.6307435729991</v>
      </c>
    </row>
    <row r="537" spans="1:6" x14ac:dyDescent="0.45">
      <c r="A537" s="10" cm="1">
        <f t="array" ref="A537">INDEX(A$5:A$462,_xlfn.XMATCH($B537,$T$5:$T$462),0)</f>
        <v>17</v>
      </c>
      <c r="B537" s="11">
        <v>69</v>
      </c>
      <c r="C537" s="10" cm="1">
        <f t="array" ref="C537">INDEX(M$5:M$462,_xlfn.XMATCH($B537,$T$5:$T$462),0)</f>
        <v>0.4</v>
      </c>
      <c r="D537" s="11">
        <f t="shared" si="66"/>
        <v>878.80179999999996</v>
      </c>
      <c r="E537" s="10" cm="1">
        <f t="array" ref="E537">INDEX(K$5:K$462,_xlfn.XMATCH($B537,$T$5:$T$462),0)</f>
        <v>2.36043637</v>
      </c>
      <c r="F537" s="11">
        <f t="shared" si="67"/>
        <v>3602.9911799429992</v>
      </c>
    </row>
    <row r="538" spans="1:6" x14ac:dyDescent="0.45">
      <c r="A538" s="10" cm="1">
        <f t="array" ref="A538">INDEX(A$5:A$462,_xlfn.XMATCH($B538,$T$5:$T$462),0)</f>
        <v>393</v>
      </c>
      <c r="B538" s="11">
        <v>70</v>
      </c>
      <c r="C538" s="10" cm="1">
        <f t="array" ref="C538">INDEX(M$5:M$462,_xlfn.XMATCH($B538,$T$5:$T$462),0)</f>
        <v>1.3328</v>
      </c>
      <c r="D538" s="11">
        <f t="shared" si="66"/>
        <v>880.13459999999998</v>
      </c>
      <c r="E538" s="10" cm="1">
        <f t="array" ref="E538">INDEX(K$5:K$462,_xlfn.XMATCH($B538,$T$5:$T$462),0)</f>
        <v>8.1498025199999997</v>
      </c>
      <c r="F538" s="11">
        <f t="shared" si="67"/>
        <v>3611.1409824629991</v>
      </c>
    </row>
    <row r="539" spans="1:6" x14ac:dyDescent="0.45">
      <c r="A539" s="10" cm="1">
        <f t="array" ref="A539">INDEX(A$5:A$462,_xlfn.XMATCH($B539,$T$5:$T$462),0)</f>
        <v>73</v>
      </c>
      <c r="B539" s="11">
        <v>71</v>
      </c>
      <c r="C539" s="10" cm="1">
        <f t="array" ref="C539">INDEX(M$5:M$462,_xlfn.XMATCH($B539,$T$5:$T$462),0)</f>
        <v>0.4</v>
      </c>
      <c r="D539" s="11">
        <f t="shared" si="66"/>
        <v>880.53459999999995</v>
      </c>
      <c r="E539" s="10" cm="1">
        <f t="array" ref="E539">INDEX(K$5:K$462,_xlfn.XMATCH($B539,$T$5:$T$462),0)</f>
        <v>2.4702438550000001</v>
      </c>
      <c r="F539" s="11">
        <f t="shared" si="67"/>
        <v>3613.6112263179989</v>
      </c>
    </row>
    <row r="540" spans="1:6" x14ac:dyDescent="0.45">
      <c r="A540" s="10" cm="1">
        <f t="array" ref="A540">INDEX(A$5:A$462,_xlfn.XMATCH($B540,$T$5:$T$462),0)</f>
        <v>24</v>
      </c>
      <c r="B540" s="11">
        <v>72</v>
      </c>
      <c r="C540" s="10" cm="1">
        <f t="array" ref="C540">INDEX(M$5:M$462,_xlfn.XMATCH($B540,$T$5:$T$462),0)</f>
        <v>5.3735999999999997</v>
      </c>
      <c r="D540" s="11">
        <f t="shared" si="66"/>
        <v>885.90819999999997</v>
      </c>
      <c r="E540" s="10" cm="1">
        <f t="array" ref="E540">INDEX(K$5:K$462,_xlfn.XMATCH($B540,$T$5:$T$462),0)</f>
        <v>33.499357955999997</v>
      </c>
      <c r="F540" s="11">
        <f t="shared" si="67"/>
        <v>3647.1105842739989</v>
      </c>
    </row>
    <row r="541" spans="1:6" x14ac:dyDescent="0.45">
      <c r="A541" s="10" cm="1">
        <f t="array" ref="A541">INDEX(A$5:A$462,_xlfn.XMATCH($B541,$T$5:$T$462),0)</f>
        <v>317</v>
      </c>
      <c r="B541" s="11">
        <v>73</v>
      </c>
      <c r="C541" s="10" cm="1">
        <f t="array" ref="C541">INDEX(M$5:M$462,_xlfn.XMATCH($B541,$T$5:$T$462),0)</f>
        <v>0.2</v>
      </c>
      <c r="D541" s="11">
        <f t="shared" si="66"/>
        <v>886.10820000000001</v>
      </c>
      <c r="E541" s="10" cm="1">
        <f t="array" ref="E541">INDEX(K$5:K$462,_xlfn.XMATCH($B541,$T$5:$T$462),0)</f>
        <v>1.317667208</v>
      </c>
      <c r="F541" s="11">
        <f t="shared" si="67"/>
        <v>3648.4282514819988</v>
      </c>
    </row>
    <row r="542" spans="1:6" x14ac:dyDescent="0.45">
      <c r="A542" s="10" cm="1">
        <f t="array" ref="A542">INDEX(A$5:A$462,_xlfn.XMATCH($B542,$T$5:$T$462),0)</f>
        <v>283</v>
      </c>
      <c r="B542" s="11">
        <v>74</v>
      </c>
      <c r="C542" s="10" cm="1">
        <f t="array" ref="C542">INDEX(M$5:M$462,_xlfn.XMATCH($B542,$T$5:$T$462),0)</f>
        <v>1.2</v>
      </c>
      <c r="D542" s="11">
        <f t="shared" si="66"/>
        <v>887.30820000000006</v>
      </c>
      <c r="E542" s="10" cm="1">
        <f t="array" ref="E542">INDEX(K$5:K$462,_xlfn.XMATCH($B542,$T$5:$T$462),0)</f>
        <v>9.0934833139999984</v>
      </c>
      <c r="F542" s="11">
        <f t="shared" si="67"/>
        <v>3657.5217347959988</v>
      </c>
    </row>
    <row r="543" spans="1:6" x14ac:dyDescent="0.45">
      <c r="A543" s="10" cm="1">
        <f t="array" ref="A543">INDEX(A$5:A$462,_xlfn.XMATCH($B543,$T$5:$T$462),0)</f>
        <v>19</v>
      </c>
      <c r="B543" s="11">
        <v>75</v>
      </c>
      <c r="C543" s="10" cm="1">
        <f t="array" ref="C543">INDEX(M$5:M$462,_xlfn.XMATCH($B543,$T$5:$T$462),0)</f>
        <v>0.2</v>
      </c>
      <c r="D543" s="11">
        <f t="shared" si="66"/>
        <v>887.5082000000001</v>
      </c>
      <c r="E543" s="10" cm="1">
        <f t="array" ref="E543">INDEX(K$5:K$462,_xlfn.XMATCH($B543,$T$5:$T$462),0)</f>
        <v>1.530665913</v>
      </c>
      <c r="F543" s="11">
        <f t="shared" si="67"/>
        <v>3659.0524007089989</v>
      </c>
    </row>
    <row r="544" spans="1:6" x14ac:dyDescent="0.45">
      <c r="A544" s="10" cm="1">
        <f t="array" ref="A544">INDEX(A$5:A$462,_xlfn.XMATCH($B544,$T$5:$T$462),0)</f>
        <v>209</v>
      </c>
      <c r="B544" s="11">
        <v>76</v>
      </c>
      <c r="C544" s="10" cm="1">
        <f t="array" ref="C544">INDEX(M$5:M$462,_xlfn.XMATCH($B544,$T$5:$T$462),0)</f>
        <v>2.1326000000000001</v>
      </c>
      <c r="D544" s="11">
        <f t="shared" si="66"/>
        <v>889.64080000000013</v>
      </c>
      <c r="E544" s="10" cm="1">
        <f t="array" ref="E544">INDEX(K$5:K$462,_xlfn.XMATCH($B544,$T$5:$T$462),0)</f>
        <v>16.354806562</v>
      </c>
      <c r="F544" s="11">
        <f t="shared" si="67"/>
        <v>3675.4072072709987</v>
      </c>
    </row>
    <row r="545" spans="1:6" x14ac:dyDescent="0.45">
      <c r="A545" s="10" cm="1">
        <f t="array" ref="A545">INDEX(A$5:A$462,_xlfn.XMATCH($B545,$T$5:$T$462),0)</f>
        <v>4</v>
      </c>
      <c r="B545" s="11">
        <v>77</v>
      </c>
      <c r="C545" s="10" cm="1">
        <f t="array" ref="C545">INDEX(M$5:M$462,_xlfn.XMATCH($B545,$T$5:$T$462),0)</f>
        <v>0.68859999999999999</v>
      </c>
      <c r="D545" s="11">
        <f t="shared" si="66"/>
        <v>890.32940000000008</v>
      </c>
      <c r="E545" s="10" cm="1">
        <f t="array" ref="E545">INDEX(K$5:K$462,_xlfn.XMATCH($B545,$T$5:$T$462),0)</f>
        <v>5.3417696480000005</v>
      </c>
      <c r="F545" s="11">
        <f t="shared" si="67"/>
        <v>3680.7489769189988</v>
      </c>
    </row>
    <row r="546" spans="1:6" x14ac:dyDescent="0.45">
      <c r="A546" s="10" cm="1">
        <f t="array" ref="A546">INDEX(A$5:A$462,_xlfn.XMATCH($B546,$T$5:$T$462),0)</f>
        <v>237</v>
      </c>
      <c r="B546" s="11">
        <v>78</v>
      </c>
      <c r="C546" s="10" cm="1">
        <f t="array" ref="C546">INDEX(M$5:M$462,_xlfn.XMATCH($B546,$T$5:$T$462),0)</f>
        <v>0.24420000000000003</v>
      </c>
      <c r="D546" s="11">
        <f t="shared" si="66"/>
        <v>890.57360000000006</v>
      </c>
      <c r="E546" s="10" cm="1">
        <f t="array" ref="E546">INDEX(K$5:K$462,_xlfn.XMATCH($B546,$T$5:$T$462),0)</f>
        <v>2.109743838</v>
      </c>
      <c r="F546" s="11">
        <f t="shared" si="67"/>
        <v>3682.858720756999</v>
      </c>
    </row>
    <row r="547" spans="1:6" x14ac:dyDescent="0.45">
      <c r="A547" s="10" cm="1">
        <f t="array" ref="A547">INDEX(A$5:A$462,_xlfn.XMATCH($B547,$T$5:$T$462),0)</f>
        <v>45</v>
      </c>
      <c r="B547" s="11">
        <v>79</v>
      </c>
      <c r="C547" s="10" cm="1">
        <f t="array" ref="C547">INDEX(M$5:M$462,_xlfn.XMATCH($B547,$T$5:$T$462),0)</f>
        <v>0.97699999999999998</v>
      </c>
      <c r="D547" s="11">
        <f t="shared" si="66"/>
        <v>891.55060000000003</v>
      </c>
      <c r="E547" s="10" cm="1">
        <f t="array" ref="E547">INDEX(K$5:K$462,_xlfn.XMATCH($B547,$T$5:$T$462),0)</f>
        <v>8.5277900970000005</v>
      </c>
      <c r="F547" s="11">
        <f t="shared" si="67"/>
        <v>3691.386510853999</v>
      </c>
    </row>
    <row r="548" spans="1:6" x14ac:dyDescent="0.45">
      <c r="A548" s="10" cm="1">
        <f t="array" ref="A548">INDEX(A$5:A$462,_xlfn.XMATCH($B548,$T$5:$T$462),0)</f>
        <v>44</v>
      </c>
      <c r="B548" s="11">
        <v>80</v>
      </c>
      <c r="C548" s="10" cm="1">
        <f t="array" ref="C548">INDEX(M$5:M$462,_xlfn.XMATCH($B548,$T$5:$T$462),0)</f>
        <v>0.73280000000000001</v>
      </c>
      <c r="D548" s="11">
        <f t="shared" si="66"/>
        <v>892.28340000000003</v>
      </c>
      <c r="E548" s="10" cm="1">
        <f t="array" ref="E548">INDEX(K$5:K$462,_xlfn.XMATCH($B548,$T$5:$T$462),0)</f>
        <v>6.6698024729999998</v>
      </c>
      <c r="F548" s="11">
        <f t="shared" si="67"/>
        <v>3698.0563133269989</v>
      </c>
    </row>
    <row r="549" spans="1:6" x14ac:dyDescent="0.45">
      <c r="A549" s="10" cm="1">
        <f t="array" ref="A549">INDEX(A$5:A$462,_xlfn.XMATCH($B549,$T$5:$T$462),0)</f>
        <v>186</v>
      </c>
      <c r="B549" s="11">
        <v>81</v>
      </c>
      <c r="C549" s="10" cm="1">
        <f t="array" ref="C549">INDEX(M$5:M$462,_xlfn.XMATCH($B549,$T$5:$T$462),0)</f>
        <v>0.4</v>
      </c>
      <c r="D549" s="11">
        <f t="shared" si="66"/>
        <v>892.68340000000001</v>
      </c>
      <c r="E549" s="10" cm="1">
        <f t="array" ref="E549">INDEX(K$5:K$462,_xlfn.XMATCH($B549,$T$5:$T$462),0)</f>
        <v>3.6650404189999999</v>
      </c>
      <c r="F549" s="11">
        <f t="shared" si="67"/>
        <v>3701.7213537459988</v>
      </c>
    </row>
    <row r="550" spans="1:6" x14ac:dyDescent="0.45">
      <c r="A550" s="10" cm="1">
        <f t="array" ref="A550">INDEX(A$5:A$462,_xlfn.XMATCH($B550,$T$5:$T$462),0)</f>
        <v>139</v>
      </c>
      <c r="B550" s="11">
        <v>82</v>
      </c>
      <c r="C550" s="10" cm="1">
        <f t="array" ref="C550">INDEX(M$5:M$462,_xlfn.XMATCH($B550,$T$5:$T$462),0)</f>
        <v>8.5736000000000008</v>
      </c>
      <c r="D550" s="11">
        <f t="shared" si="66"/>
        <v>901.25700000000006</v>
      </c>
      <c r="E550" s="10" cm="1">
        <f t="array" ref="E550">INDEX(K$5:K$462,_xlfn.XMATCH($B550,$T$5:$T$462),0)</f>
        <v>81.123693005999996</v>
      </c>
      <c r="F550" s="11">
        <f t="shared" si="67"/>
        <v>3782.8450467519988</v>
      </c>
    </row>
    <row r="551" spans="1:6" x14ac:dyDescent="0.45">
      <c r="A551" s="10" cm="1">
        <f t="array" ref="A551">INDEX(A$5:A$462,_xlfn.XMATCH($B551,$T$5:$T$462),0)</f>
        <v>282</v>
      </c>
      <c r="B551" s="11">
        <v>83</v>
      </c>
      <c r="C551" s="10" cm="1">
        <f t="array" ref="C551">INDEX(M$5:M$462,_xlfn.XMATCH($B551,$T$5:$T$462),0)</f>
        <v>1.0442</v>
      </c>
      <c r="D551" s="11">
        <f t="shared" si="66"/>
        <v>902.30120000000011</v>
      </c>
      <c r="E551" s="10" cm="1">
        <f t="array" ref="E551">INDEX(K$5:K$462,_xlfn.XMATCH($B551,$T$5:$T$462),0)</f>
        <v>10.010011779000001</v>
      </c>
      <c r="F551" s="11">
        <f t="shared" si="67"/>
        <v>3792.8550585309986</v>
      </c>
    </row>
    <row r="552" spans="1:6" x14ac:dyDescent="0.45">
      <c r="A552" s="10" cm="1">
        <f t="array" ref="A552">INDEX(A$5:A$462,_xlfn.XMATCH($B552,$T$5:$T$462),0)</f>
        <v>402</v>
      </c>
      <c r="B552" s="11">
        <v>84</v>
      </c>
      <c r="C552" s="10" cm="1">
        <f t="array" ref="C552">INDEX(M$5:M$462,_xlfn.XMATCH($B552,$T$5:$T$462),0)</f>
        <v>2.9538000000000002</v>
      </c>
      <c r="D552" s="11">
        <f t="shared" si="66"/>
        <v>905.25500000000011</v>
      </c>
      <c r="E552" s="10" cm="1">
        <f t="array" ref="E552">INDEX(K$5:K$462,_xlfn.XMATCH($B552,$T$5:$T$462),0)</f>
        <v>29.193646959000002</v>
      </c>
      <c r="F552" s="11">
        <f t="shared" si="67"/>
        <v>3822.0487054899986</v>
      </c>
    </row>
    <row r="553" spans="1:6" x14ac:dyDescent="0.45">
      <c r="A553" s="10" cm="1">
        <f t="array" ref="A553">INDEX(A$5:A$462,_xlfn.XMATCH($B553,$T$5:$T$462),0)</f>
        <v>61</v>
      </c>
      <c r="B553" s="11">
        <v>85</v>
      </c>
      <c r="C553" s="10" cm="1">
        <f t="array" ref="C553">INDEX(M$5:M$462,_xlfn.XMATCH($B553,$T$5:$T$462),0)</f>
        <v>2.0653999999999999</v>
      </c>
      <c r="D553" s="11">
        <f t="shared" ref="D553:D616" si="68">D552+C553</f>
        <v>907.32040000000006</v>
      </c>
      <c r="E553" s="10" cm="1">
        <f t="array" ref="E553">INDEX(K$5:K$462,_xlfn.XMATCH($B553,$T$5:$T$462),0)</f>
        <v>21.114725889000002</v>
      </c>
      <c r="F553" s="11">
        <f t="shared" ref="F553:F616" si="69">F552+E553</f>
        <v>3843.1634313789987</v>
      </c>
    </row>
    <row r="554" spans="1:6" x14ac:dyDescent="0.45">
      <c r="A554" s="10" cm="1">
        <f t="array" ref="A554">INDEX(A$5:A$462,_xlfn.XMATCH($B554,$T$5:$T$462),0)</f>
        <v>85</v>
      </c>
      <c r="B554" s="11">
        <v>86</v>
      </c>
      <c r="C554" s="10" cm="1">
        <f t="array" ref="C554">INDEX(M$5:M$462,_xlfn.XMATCH($B554,$T$5:$T$462),0)</f>
        <v>11.6608</v>
      </c>
      <c r="D554" s="11">
        <f t="shared" si="68"/>
        <v>918.98120000000006</v>
      </c>
      <c r="E554" s="10" cm="1">
        <f t="array" ref="E554">INDEX(K$5:K$462,_xlfn.XMATCH($B554,$T$5:$T$462),0)</f>
        <v>119.532495024</v>
      </c>
      <c r="F554" s="11">
        <f t="shared" si="69"/>
        <v>3962.6959264029988</v>
      </c>
    </row>
    <row r="555" spans="1:6" x14ac:dyDescent="0.45">
      <c r="A555" s="10" cm="1">
        <f t="array" ref="A555">INDEX(A$5:A$462,_xlfn.XMATCH($B555,$T$5:$T$462),0)</f>
        <v>285</v>
      </c>
      <c r="B555" s="11">
        <v>87</v>
      </c>
      <c r="C555" s="10" cm="1">
        <f t="array" ref="C555">INDEX(M$5:M$462,_xlfn.XMATCH($B555,$T$5:$T$462),0)</f>
        <v>0.4</v>
      </c>
      <c r="D555" s="11">
        <f t="shared" si="68"/>
        <v>919.38120000000004</v>
      </c>
      <c r="E555" s="10" cm="1">
        <f t="array" ref="E555">INDEX(K$5:K$462,_xlfn.XMATCH($B555,$T$5:$T$462),0)</f>
        <v>4.1935703340000003</v>
      </c>
      <c r="F555" s="11">
        <f t="shared" si="69"/>
        <v>3966.8894967369988</v>
      </c>
    </row>
    <row r="556" spans="1:6" x14ac:dyDescent="0.45">
      <c r="A556" s="10" cm="1">
        <f t="array" ref="A556">INDEX(A$5:A$462,_xlfn.XMATCH($B556,$T$5:$T$462),0)</f>
        <v>74</v>
      </c>
      <c r="B556" s="11">
        <v>88</v>
      </c>
      <c r="C556" s="10" cm="1">
        <f t="array" ref="C556">INDEX(M$5:M$462,_xlfn.XMATCH($B556,$T$5:$T$462),0)</f>
        <v>7.844199999999999</v>
      </c>
      <c r="D556" s="11">
        <f t="shared" si="68"/>
        <v>927.22540000000004</v>
      </c>
      <c r="E556" s="10" cm="1">
        <f t="array" ref="E556">INDEX(K$5:K$462,_xlfn.XMATCH($B556,$T$5:$T$462),0)</f>
        <v>84.265760931000003</v>
      </c>
      <c r="F556" s="11">
        <f t="shared" si="69"/>
        <v>4051.1552576679987</v>
      </c>
    </row>
    <row r="557" spans="1:6" x14ac:dyDescent="0.45">
      <c r="A557" s="10" cm="1">
        <f t="array" ref="A557">INDEX(A$5:A$462,_xlfn.XMATCH($B557,$T$5:$T$462),0)</f>
        <v>25</v>
      </c>
      <c r="B557" s="11">
        <v>89</v>
      </c>
      <c r="C557" s="10" cm="1">
        <f t="array" ref="C557">INDEX(M$5:M$462,_xlfn.XMATCH($B557,$T$5:$T$462),0)</f>
        <v>1.5771999999999999</v>
      </c>
      <c r="D557" s="11">
        <f t="shared" si="68"/>
        <v>928.80259999999998</v>
      </c>
      <c r="E557" s="10" cm="1">
        <f t="array" ref="E557">INDEX(K$5:K$462,_xlfn.XMATCH($B557,$T$5:$T$462),0)</f>
        <v>17.276991801000001</v>
      </c>
      <c r="F557" s="11">
        <f t="shared" si="69"/>
        <v>4068.4322494689986</v>
      </c>
    </row>
    <row r="558" spans="1:6" x14ac:dyDescent="0.45">
      <c r="A558" s="10" cm="1">
        <f t="array" ref="A558">INDEX(A$5:A$462,_xlfn.XMATCH($B558,$T$5:$T$462),0)</f>
        <v>294</v>
      </c>
      <c r="B558" s="11">
        <v>90</v>
      </c>
      <c r="C558" s="10" cm="1">
        <f t="array" ref="C558">INDEX(M$5:M$462,_xlfn.XMATCH($B558,$T$5:$T$462),0)</f>
        <v>0.24420000000000003</v>
      </c>
      <c r="D558" s="11">
        <f t="shared" si="68"/>
        <v>929.04679999999996</v>
      </c>
      <c r="E558" s="10" cm="1">
        <f t="array" ref="E558">INDEX(K$5:K$462,_xlfn.XMATCH($B558,$T$5:$T$462),0)</f>
        <v>2.861304166</v>
      </c>
      <c r="F558" s="11">
        <f t="shared" si="69"/>
        <v>4071.2935536349987</v>
      </c>
    </row>
    <row r="559" spans="1:6" x14ac:dyDescent="0.45">
      <c r="A559" s="10" cm="1">
        <f t="array" ref="A559">INDEX(A$5:A$462,_xlfn.XMATCH($B559,$T$5:$T$462),0)</f>
        <v>242</v>
      </c>
      <c r="B559" s="11">
        <v>91</v>
      </c>
      <c r="C559" s="10" cm="1">
        <f t="array" ref="C559">INDEX(M$5:M$462,_xlfn.XMATCH($B559,$T$5:$T$462),0)</f>
        <v>2.3327999999999998</v>
      </c>
      <c r="D559" s="11">
        <f t="shared" si="68"/>
        <v>931.37959999999998</v>
      </c>
      <c r="E559" s="10" cm="1">
        <f t="array" ref="E559">INDEX(K$5:K$462,_xlfn.XMATCH($B559,$T$5:$T$462),0)</f>
        <v>27.519675207999999</v>
      </c>
      <c r="F559" s="11">
        <f t="shared" si="69"/>
        <v>4098.8132288429988</v>
      </c>
    </row>
    <row r="560" spans="1:6" x14ac:dyDescent="0.45">
      <c r="A560" s="10" cm="1">
        <f t="array" ref="A560">INDEX(A$5:A$462,_xlfn.XMATCH($B560,$T$5:$T$462),0)</f>
        <v>121</v>
      </c>
      <c r="B560" s="11">
        <v>92</v>
      </c>
      <c r="C560" s="10" cm="1">
        <f t="array" ref="C560">INDEX(M$5:M$462,_xlfn.XMATCH($B560,$T$5:$T$462),0)</f>
        <v>8.1080000000000005</v>
      </c>
      <c r="D560" s="11">
        <f t="shared" si="68"/>
        <v>939.48759999999993</v>
      </c>
      <c r="E560" s="10" cm="1">
        <f t="array" ref="E560">INDEX(K$5:K$462,_xlfn.XMATCH($B560,$T$5:$T$462),0)</f>
        <v>95.915574372999998</v>
      </c>
      <c r="F560" s="11">
        <f t="shared" si="69"/>
        <v>4194.7288032159986</v>
      </c>
    </row>
    <row r="561" spans="1:6" x14ac:dyDescent="0.45">
      <c r="A561" s="10" cm="1">
        <f t="array" ref="A561">INDEX(A$5:A$462,_xlfn.XMATCH($B561,$T$5:$T$462),0)</f>
        <v>302</v>
      </c>
      <c r="B561" s="11">
        <v>93</v>
      </c>
      <c r="C561" s="10" cm="1">
        <f t="array" ref="C561">INDEX(M$5:M$462,_xlfn.XMATCH($B561,$T$5:$T$462),0)</f>
        <v>6</v>
      </c>
      <c r="D561" s="11">
        <f t="shared" si="68"/>
        <v>945.48759999999993</v>
      </c>
      <c r="E561" s="10" cm="1">
        <f t="array" ref="E561">INDEX(K$5:K$462,_xlfn.XMATCH($B561,$T$5:$T$462),0)</f>
        <v>75.11981070600001</v>
      </c>
      <c r="F561" s="11">
        <f t="shared" si="69"/>
        <v>4269.8486139219985</v>
      </c>
    </row>
    <row r="562" spans="1:6" x14ac:dyDescent="0.45">
      <c r="A562" s="10" cm="1">
        <f t="array" ref="A562">INDEX(A$5:A$462,_xlfn.XMATCH($B562,$T$5:$T$462),0)</f>
        <v>318</v>
      </c>
      <c r="B562" s="11">
        <v>94</v>
      </c>
      <c r="C562" s="10" cm="1">
        <f t="array" ref="C562">INDEX(M$5:M$462,_xlfn.XMATCH($B562,$T$5:$T$462),0)</f>
        <v>0.4</v>
      </c>
      <c r="D562" s="11">
        <f t="shared" si="68"/>
        <v>945.88759999999991</v>
      </c>
      <c r="E562" s="10" cm="1">
        <f t="array" ref="E562">INDEX(K$5:K$462,_xlfn.XMATCH($B562,$T$5:$T$462),0)</f>
        <v>5.0143924030000004</v>
      </c>
      <c r="F562" s="11">
        <f t="shared" si="69"/>
        <v>4274.8630063249984</v>
      </c>
    </row>
    <row r="563" spans="1:6" x14ac:dyDescent="0.45">
      <c r="A563" s="10" cm="1">
        <f t="array" ref="A563">INDEX(A$5:A$462,_xlfn.XMATCH($B563,$T$5:$T$462),0)</f>
        <v>144</v>
      </c>
      <c r="B563" s="11">
        <v>95</v>
      </c>
      <c r="C563" s="10" cm="1">
        <f t="array" ref="C563">INDEX(M$5:M$462,_xlfn.XMATCH($B563,$T$5:$T$462),0)</f>
        <v>1.421</v>
      </c>
      <c r="D563" s="11">
        <f t="shared" si="68"/>
        <v>947.30859999999996</v>
      </c>
      <c r="E563" s="10" cm="1">
        <f t="array" ref="E563">INDEX(K$5:K$462,_xlfn.XMATCH($B563,$T$5:$T$462),0)</f>
        <v>18.185221285000001</v>
      </c>
      <c r="F563" s="11">
        <f t="shared" si="69"/>
        <v>4293.0482276099983</v>
      </c>
    </row>
    <row r="564" spans="1:6" x14ac:dyDescent="0.45">
      <c r="A564" s="10" cm="1">
        <f t="array" ref="A564">INDEX(A$5:A$462,_xlfn.XMATCH($B564,$T$5:$T$462),0)</f>
        <v>39</v>
      </c>
      <c r="B564" s="11">
        <v>96</v>
      </c>
      <c r="C564" s="10" cm="1">
        <f t="array" ref="C564">INDEX(M$5:M$462,_xlfn.XMATCH($B564,$T$5:$T$462),0)</f>
        <v>0.48860000000000003</v>
      </c>
      <c r="D564" s="11">
        <f t="shared" si="68"/>
        <v>947.79719999999998</v>
      </c>
      <c r="E564" s="10" cm="1">
        <f t="array" ref="E564">INDEX(K$5:K$462,_xlfn.XMATCH($B564,$T$5:$T$462),0)</f>
        <v>6.3192418679999998</v>
      </c>
      <c r="F564" s="11">
        <f t="shared" si="69"/>
        <v>4299.3674694779984</v>
      </c>
    </row>
    <row r="565" spans="1:6" x14ac:dyDescent="0.45">
      <c r="A565" s="10" cm="1">
        <f t="array" ref="A565">INDEX(A$5:A$462,_xlfn.XMATCH($B565,$T$5:$T$462),0)</f>
        <v>307</v>
      </c>
      <c r="B565" s="11">
        <v>97</v>
      </c>
      <c r="C565" s="10" cm="1">
        <f t="array" ref="C565">INDEX(M$5:M$462,_xlfn.XMATCH($B565,$T$5:$T$462),0)</f>
        <v>5.4405999999999999</v>
      </c>
      <c r="D565" s="11">
        <f t="shared" si="68"/>
        <v>953.23779999999999</v>
      </c>
      <c r="E565" s="10" cm="1">
        <f t="array" ref="E565">INDEX(K$5:K$462,_xlfn.XMATCH($B565,$T$5:$T$462),0)</f>
        <v>70.448692837999999</v>
      </c>
      <c r="F565" s="11">
        <f t="shared" si="69"/>
        <v>4369.8161623159986</v>
      </c>
    </row>
    <row r="566" spans="1:6" x14ac:dyDescent="0.45">
      <c r="A566" s="10" cm="1">
        <f t="array" ref="A566">INDEX(A$5:A$462,_xlfn.XMATCH($B566,$T$5:$T$462),0)</f>
        <v>62</v>
      </c>
      <c r="B566" s="11">
        <v>98</v>
      </c>
      <c r="C566" s="10" cm="1">
        <f t="array" ref="C566">INDEX(M$5:M$462,_xlfn.XMATCH($B566,$T$5:$T$462),0)</f>
        <v>0.84420000000000006</v>
      </c>
      <c r="D566" s="11">
        <f t="shared" si="68"/>
        <v>954.08199999999999</v>
      </c>
      <c r="E566" s="10" cm="1">
        <f t="array" ref="E566">INDEX(K$5:K$462,_xlfn.XMATCH($B566,$T$5:$T$462),0)</f>
        <v>12.193290666000001</v>
      </c>
      <c r="F566" s="11">
        <f t="shared" si="69"/>
        <v>4382.0094529819989</v>
      </c>
    </row>
    <row r="567" spans="1:6" x14ac:dyDescent="0.45">
      <c r="A567" s="10" cm="1">
        <f t="array" ref="A567">INDEX(A$5:A$462,_xlfn.XMATCH($B567,$T$5:$T$462),0)</f>
        <v>32</v>
      </c>
      <c r="B567" s="11">
        <v>99</v>
      </c>
      <c r="C567" s="10" cm="1">
        <f t="array" ref="C567">INDEX(M$5:M$462,_xlfn.XMATCH($B567,$T$5:$T$462),0)</f>
        <v>0.24420000000000003</v>
      </c>
      <c r="D567" s="11">
        <f t="shared" si="68"/>
        <v>954.32619999999997</v>
      </c>
      <c r="E567" s="10" cm="1">
        <f t="array" ref="E567">INDEX(K$5:K$462,_xlfn.XMATCH($B567,$T$5:$T$462),0)</f>
        <v>3.7088130160000001</v>
      </c>
      <c r="F567" s="11">
        <f t="shared" si="69"/>
        <v>4385.718265997999</v>
      </c>
    </row>
    <row r="568" spans="1:6" x14ac:dyDescent="0.45">
      <c r="A568" s="10" cm="1">
        <f t="array" ref="A568">INDEX(A$5:A$462,_xlfn.XMATCH($B568,$T$5:$T$462),0)</f>
        <v>112</v>
      </c>
      <c r="B568" s="11">
        <v>100</v>
      </c>
      <c r="C568" s="10" cm="1">
        <f t="array" ref="C568">INDEX(M$5:M$462,_xlfn.XMATCH($B568,$T$5:$T$462),0)</f>
        <v>0.48860000000000003</v>
      </c>
      <c r="D568" s="11">
        <f t="shared" si="68"/>
        <v>954.81479999999999</v>
      </c>
      <c r="E568" s="10" cm="1">
        <f t="array" ref="E568">INDEX(K$5:K$462,_xlfn.XMATCH($B568,$T$5:$T$462),0)</f>
        <v>7.8945645369999999</v>
      </c>
      <c r="F568" s="11">
        <f t="shared" si="69"/>
        <v>4393.6128305349994</v>
      </c>
    </row>
    <row r="569" spans="1:6" x14ac:dyDescent="0.45">
      <c r="A569" s="10" cm="1">
        <f t="array" ref="A569">INDEX(A$5:A$462,_xlfn.XMATCH($B569,$T$5:$T$462),0)</f>
        <v>34</v>
      </c>
      <c r="B569" s="11">
        <v>101</v>
      </c>
      <c r="C569" s="10" cm="1">
        <f t="array" ref="C569">INDEX(M$5:M$462,_xlfn.XMATCH($B569,$T$5:$T$462),0)</f>
        <v>0.24420000000000003</v>
      </c>
      <c r="D569" s="11">
        <f t="shared" si="68"/>
        <v>955.05899999999997</v>
      </c>
      <c r="E569" s="10" cm="1">
        <f t="array" ref="E569">INDEX(K$5:K$462,_xlfn.XMATCH($B569,$T$5:$T$462),0)</f>
        <v>3.9910558869999999</v>
      </c>
      <c r="F569" s="11">
        <f t="shared" si="69"/>
        <v>4397.6038864219991</v>
      </c>
    </row>
    <row r="570" spans="1:6" x14ac:dyDescent="0.45">
      <c r="A570" s="10" cm="1">
        <f t="array" ref="A570">INDEX(A$5:A$462,_xlfn.XMATCH($B570,$T$5:$T$462),0)</f>
        <v>75</v>
      </c>
      <c r="B570" s="11">
        <v>102</v>
      </c>
      <c r="C570" s="10" cm="1">
        <f t="array" ref="C570">INDEX(M$5:M$462,_xlfn.XMATCH($B570,$T$5:$T$462),0)</f>
        <v>4.0442</v>
      </c>
      <c r="D570" s="11">
        <f t="shared" si="68"/>
        <v>959.10320000000002</v>
      </c>
      <c r="E570" s="10" cm="1">
        <f t="array" ref="E570">INDEX(K$5:K$462,_xlfn.XMATCH($B570,$T$5:$T$462),0)</f>
        <v>66.940856256000004</v>
      </c>
      <c r="F570" s="11">
        <f t="shared" si="69"/>
        <v>4464.5447426779992</v>
      </c>
    </row>
    <row r="571" spans="1:6" x14ac:dyDescent="0.45">
      <c r="A571" s="10" cm="1">
        <f t="array" ref="A571">INDEX(A$5:A$462,_xlfn.XMATCH($B571,$T$5:$T$462),0)</f>
        <v>387</v>
      </c>
      <c r="B571" s="11">
        <v>103</v>
      </c>
      <c r="C571" s="10" cm="1">
        <f t="array" ref="C571">INDEX(M$5:M$462,_xlfn.XMATCH($B571,$T$5:$T$462),0)</f>
        <v>1.2886</v>
      </c>
      <c r="D571" s="11">
        <f t="shared" si="68"/>
        <v>960.39179999999999</v>
      </c>
      <c r="E571" s="10" cm="1">
        <f t="array" ref="E571">INDEX(K$5:K$462,_xlfn.XMATCH($B571,$T$5:$T$462),0)</f>
        <v>22.530929061999998</v>
      </c>
      <c r="F571" s="11">
        <f t="shared" si="69"/>
        <v>4487.0756717399991</v>
      </c>
    </row>
    <row r="572" spans="1:6" x14ac:dyDescent="0.45">
      <c r="A572" s="10" cm="1">
        <f t="array" ref="A572">INDEX(A$5:A$462,_xlfn.XMATCH($B572,$T$5:$T$462),0)</f>
        <v>325</v>
      </c>
      <c r="B572" s="11">
        <v>104</v>
      </c>
      <c r="C572" s="10" cm="1">
        <f t="array" ref="C572">INDEX(M$5:M$462,_xlfn.XMATCH($B572,$T$5:$T$462),0)</f>
        <v>0.2</v>
      </c>
      <c r="D572" s="11">
        <f t="shared" si="68"/>
        <v>960.59180000000003</v>
      </c>
      <c r="E572" s="10" cm="1">
        <f t="array" ref="E572">INDEX(K$5:K$462,_xlfn.XMATCH($B572,$T$5:$T$462),0)</f>
        <v>3.735404774</v>
      </c>
      <c r="F572" s="11">
        <f t="shared" si="69"/>
        <v>4490.8110765139991</v>
      </c>
    </row>
    <row r="573" spans="1:6" x14ac:dyDescent="0.45">
      <c r="A573" s="10" cm="1">
        <f t="array" ref="A573">INDEX(A$5:A$462,_xlfn.XMATCH($B573,$T$5:$T$462),0)</f>
        <v>305</v>
      </c>
      <c r="B573" s="11">
        <v>105</v>
      </c>
      <c r="C573" s="10" cm="1">
        <f t="array" ref="C573">INDEX(M$5:M$462,_xlfn.XMATCH($B573,$T$5:$T$462),0)</f>
        <v>3.2421999999999995</v>
      </c>
      <c r="D573" s="11">
        <f t="shared" si="68"/>
        <v>963.83400000000006</v>
      </c>
      <c r="E573" s="10" cm="1">
        <f t="array" ref="E573">INDEX(K$5:K$462,_xlfn.XMATCH($B573,$T$5:$T$462),0)</f>
        <v>61.005110621</v>
      </c>
      <c r="F573" s="11">
        <f t="shared" si="69"/>
        <v>4551.8161871349994</v>
      </c>
    </row>
    <row r="574" spans="1:6" x14ac:dyDescent="0.45">
      <c r="A574" s="10" cm="1">
        <f t="array" ref="A574">INDEX(A$5:A$462,_xlfn.XMATCH($B574,$T$5:$T$462),0)</f>
        <v>341</v>
      </c>
      <c r="B574" s="11">
        <v>106</v>
      </c>
      <c r="C574" s="10" cm="1">
        <f t="array" ref="C574">INDEX(M$5:M$462,_xlfn.XMATCH($B574,$T$5:$T$462),0)</f>
        <v>0.2</v>
      </c>
      <c r="D574" s="11">
        <f t="shared" si="68"/>
        <v>964.03400000000011</v>
      </c>
      <c r="E574" s="10" cm="1">
        <f t="array" ref="E574">INDEX(K$5:K$462,_xlfn.XMATCH($B574,$T$5:$T$462),0)</f>
        <v>4.0344725219999997</v>
      </c>
      <c r="F574" s="11">
        <f t="shared" si="69"/>
        <v>4555.8506596569996</v>
      </c>
    </row>
    <row r="575" spans="1:6" x14ac:dyDescent="0.45">
      <c r="A575" s="10" cm="1">
        <f t="array" ref="A575">INDEX(A$5:A$462,_xlfn.XMATCH($B575,$T$5:$T$462),0)</f>
        <v>301</v>
      </c>
      <c r="B575" s="11">
        <v>107</v>
      </c>
      <c r="C575" s="10" cm="1">
        <f t="array" ref="C575">INDEX(M$5:M$462,_xlfn.XMATCH($B575,$T$5:$T$462),0)</f>
        <v>1.2442</v>
      </c>
      <c r="D575" s="11">
        <f t="shared" si="68"/>
        <v>965.27820000000008</v>
      </c>
      <c r="E575" s="10" cm="1">
        <f t="array" ref="E575">INDEX(K$5:K$462,_xlfn.XMATCH($B575,$T$5:$T$462),0)</f>
        <v>25.105979167000001</v>
      </c>
      <c r="F575" s="11">
        <f t="shared" si="69"/>
        <v>4580.956638824</v>
      </c>
    </row>
    <row r="576" spans="1:6" x14ac:dyDescent="0.45">
      <c r="A576" s="10" cm="1">
        <f t="array" ref="A576">INDEX(A$5:A$462,_xlfn.XMATCH($B576,$T$5:$T$462),0)</f>
        <v>315</v>
      </c>
      <c r="B576" s="11">
        <v>108</v>
      </c>
      <c r="C576" s="10" cm="1">
        <f t="array" ref="C576">INDEX(M$5:M$462,_xlfn.XMATCH($B576,$T$5:$T$462),0)</f>
        <v>0.48840000000000006</v>
      </c>
      <c r="D576" s="11">
        <f t="shared" si="68"/>
        <v>965.76660000000004</v>
      </c>
      <c r="E576" s="10" cm="1">
        <f t="array" ref="E576">INDEX(K$5:K$462,_xlfn.XMATCH($B576,$T$5:$T$462),0)</f>
        <v>11.204897864000001</v>
      </c>
      <c r="F576" s="11">
        <f t="shared" si="69"/>
        <v>4592.1615366879996</v>
      </c>
    </row>
    <row r="577" spans="1:6" x14ac:dyDescent="0.45">
      <c r="A577" s="10" cm="1">
        <f t="array" ref="A577">INDEX(A$5:A$462,_xlfn.XMATCH($B577,$T$5:$T$462),0)</f>
        <v>33</v>
      </c>
      <c r="B577" s="11">
        <v>109</v>
      </c>
      <c r="C577" s="10" cm="1">
        <f t="array" ref="C577">INDEX(M$5:M$462,_xlfn.XMATCH($B577,$T$5:$T$462),0)</f>
        <v>0.48860000000000003</v>
      </c>
      <c r="D577" s="11">
        <f t="shared" si="68"/>
        <v>966.25520000000006</v>
      </c>
      <c r="E577" s="10" cm="1">
        <f t="array" ref="E577">INDEX(K$5:K$462,_xlfn.XMATCH($B577,$T$5:$T$462),0)</f>
        <v>11.3022337</v>
      </c>
      <c r="F577" s="11">
        <f t="shared" si="69"/>
        <v>4603.4637703879998</v>
      </c>
    </row>
    <row r="578" spans="1:6" x14ac:dyDescent="0.45">
      <c r="A578" s="10" cm="1">
        <f t="array" ref="A578">INDEX(A$5:A$462,_xlfn.XMATCH($B578,$T$5:$T$462),0)</f>
        <v>308</v>
      </c>
      <c r="B578" s="11">
        <v>110</v>
      </c>
      <c r="C578" s="10" cm="1">
        <f t="array" ref="C578">INDEX(M$5:M$462,_xlfn.XMATCH($B578,$T$5:$T$462),0)</f>
        <v>13.973599999999999</v>
      </c>
      <c r="D578" s="11">
        <f t="shared" si="68"/>
        <v>980.22880000000009</v>
      </c>
      <c r="E578" s="10" cm="1">
        <f t="array" ref="E578">INDEX(K$5:K$462,_xlfn.XMATCH($B578,$T$5:$T$462),0)</f>
        <v>323.42321739599998</v>
      </c>
      <c r="F578" s="11">
        <f t="shared" si="69"/>
        <v>4926.8869877839998</v>
      </c>
    </row>
    <row r="579" spans="1:6" x14ac:dyDescent="0.45">
      <c r="A579" s="10" cm="1">
        <f t="array" ref="A579">INDEX(A$5:A$462,_xlfn.XMATCH($B579,$T$5:$T$462),0)</f>
        <v>304</v>
      </c>
      <c r="B579" s="11">
        <v>111</v>
      </c>
      <c r="C579" s="10" cm="1">
        <f t="array" ref="C579">INDEX(M$5:M$462,_xlfn.XMATCH($B579,$T$5:$T$462),0)</f>
        <v>1.621</v>
      </c>
      <c r="D579" s="11">
        <f t="shared" si="68"/>
        <v>981.84980000000007</v>
      </c>
      <c r="E579" s="10" cm="1">
        <f t="array" ref="E579">INDEX(K$5:K$462,_xlfn.XMATCH($B579,$T$5:$T$462),0)</f>
        <v>37.637536888</v>
      </c>
      <c r="F579" s="11">
        <f t="shared" si="69"/>
        <v>4964.5245246719996</v>
      </c>
    </row>
    <row r="580" spans="1:6" x14ac:dyDescent="0.45">
      <c r="A580" s="10" cm="1">
        <f t="array" ref="A580">INDEX(A$5:A$462,_xlfn.XMATCH($B580,$T$5:$T$462),0)</f>
        <v>30</v>
      </c>
      <c r="B580" s="11">
        <v>112</v>
      </c>
      <c r="C580" s="10" cm="1">
        <f t="array" ref="C580">INDEX(M$5:M$462,_xlfn.XMATCH($B580,$T$5:$T$462),0)</f>
        <v>0.24420000000000003</v>
      </c>
      <c r="D580" s="11">
        <f t="shared" si="68"/>
        <v>982.09400000000005</v>
      </c>
      <c r="E580" s="10" cm="1">
        <f t="array" ref="E580">INDEX(K$5:K$462,_xlfn.XMATCH($B580,$T$5:$T$462),0)</f>
        <v>5.703758648</v>
      </c>
      <c r="F580" s="11">
        <f t="shared" si="69"/>
        <v>4970.2282833199997</v>
      </c>
    </row>
    <row r="581" spans="1:6" x14ac:dyDescent="0.45">
      <c r="A581" s="10" cm="1">
        <f t="array" ref="A581">INDEX(A$5:A$462,_xlfn.XMATCH($B581,$T$5:$T$462),0)</f>
        <v>258</v>
      </c>
      <c r="B581" s="11">
        <v>113</v>
      </c>
      <c r="C581" s="10" cm="1">
        <f t="array" ref="C581">INDEX(M$5:M$462,_xlfn.XMATCH($B581,$T$5:$T$462),0)</f>
        <v>1.7096</v>
      </c>
      <c r="D581" s="11">
        <f t="shared" si="68"/>
        <v>983.80360000000007</v>
      </c>
      <c r="E581" s="10" cm="1">
        <f t="array" ref="E581">INDEX(K$5:K$462,_xlfn.XMATCH($B581,$T$5:$T$462),0)</f>
        <v>42.823077947999998</v>
      </c>
      <c r="F581" s="11">
        <f t="shared" si="69"/>
        <v>5013.0513612679997</v>
      </c>
    </row>
    <row r="582" spans="1:6" x14ac:dyDescent="0.45">
      <c r="A582" s="10" cm="1">
        <f t="array" ref="A582">INDEX(A$5:A$462,_xlfn.XMATCH($B582,$T$5:$T$462),0)</f>
        <v>99</v>
      </c>
      <c r="B582" s="11">
        <v>114</v>
      </c>
      <c r="C582" s="10" cm="1">
        <f t="array" ref="C582">INDEX(M$5:M$462,_xlfn.XMATCH($B582,$T$5:$T$462),0)</f>
        <v>0.2</v>
      </c>
      <c r="D582" s="11">
        <f t="shared" si="68"/>
        <v>984.00360000000012</v>
      </c>
      <c r="E582" s="10" cm="1">
        <f t="array" ref="E582">INDEX(K$5:K$462,_xlfn.XMATCH($B582,$T$5:$T$462),0)</f>
        <v>5.0336525060000001</v>
      </c>
      <c r="F582" s="11">
        <f t="shared" si="69"/>
        <v>5018.0850137739999</v>
      </c>
    </row>
    <row r="583" spans="1:6" x14ac:dyDescent="0.45">
      <c r="A583" s="10" cm="1">
        <f t="array" ref="A583">INDEX(A$5:A$462,_xlfn.XMATCH($B583,$T$5:$T$462),0)</f>
        <v>358</v>
      </c>
      <c r="B583" s="11">
        <v>115</v>
      </c>
      <c r="C583" s="10" cm="1">
        <f t="array" ref="C583">INDEX(M$5:M$462,_xlfn.XMATCH($B583,$T$5:$T$462),0)</f>
        <v>0.2</v>
      </c>
      <c r="D583" s="11">
        <f t="shared" si="68"/>
        <v>984.20360000000016</v>
      </c>
      <c r="E583" s="10" cm="1">
        <f t="array" ref="E583">INDEX(K$5:K$462,_xlfn.XMATCH($B583,$T$5:$T$462),0)</f>
        <v>5.3231914500000004</v>
      </c>
      <c r="F583" s="11">
        <f t="shared" si="69"/>
        <v>5023.4082052240001</v>
      </c>
    </row>
    <row r="584" spans="1:6" x14ac:dyDescent="0.45">
      <c r="A584" s="10" cm="1">
        <f t="array" ref="A584">INDEX(A$5:A$462,_xlfn.XMATCH($B584,$T$5:$T$462),0)</f>
        <v>253</v>
      </c>
      <c r="B584" s="11">
        <v>116</v>
      </c>
      <c r="C584" s="10" cm="1">
        <f t="array" ref="C584">INDEX(M$5:M$462,_xlfn.XMATCH($B584,$T$5:$T$462),0)</f>
        <v>1.4</v>
      </c>
      <c r="D584" s="11">
        <f t="shared" si="68"/>
        <v>985.60360000000014</v>
      </c>
      <c r="E584" s="10" cm="1">
        <f t="array" ref="E584">INDEX(K$5:K$462,_xlfn.XMATCH($B584,$T$5:$T$462),0)</f>
        <v>38.174082566999999</v>
      </c>
      <c r="F584" s="11">
        <f t="shared" si="69"/>
        <v>5061.5822877910005</v>
      </c>
    </row>
    <row r="585" spans="1:6" x14ac:dyDescent="0.45">
      <c r="A585" s="10" cm="1">
        <f t="array" ref="A585">INDEX(A$5:A$462,_xlfn.XMATCH($B585,$T$5:$T$462),0)</f>
        <v>147</v>
      </c>
      <c r="B585" s="11">
        <v>117</v>
      </c>
      <c r="C585" s="10" cm="1">
        <f t="array" ref="C585">INDEX(M$5:M$462,_xlfn.XMATCH($B585,$T$5:$T$462),0)</f>
        <v>0.24420000000000003</v>
      </c>
      <c r="D585" s="11">
        <f t="shared" si="68"/>
        <v>985.84780000000012</v>
      </c>
      <c r="E585" s="10" cm="1">
        <f t="array" ref="E585">INDEX(K$5:K$462,_xlfn.XMATCH($B585,$T$5:$T$462),0)</f>
        <v>7.2343208260000003</v>
      </c>
      <c r="F585" s="11">
        <f t="shared" si="69"/>
        <v>5068.8166086170004</v>
      </c>
    </row>
    <row r="586" spans="1:6" x14ac:dyDescent="0.45">
      <c r="A586" s="10" cm="1">
        <f t="array" ref="A586">INDEX(A$5:A$462,_xlfn.XMATCH($B586,$T$5:$T$462),0)</f>
        <v>389</v>
      </c>
      <c r="B586" s="11">
        <v>118</v>
      </c>
      <c r="C586" s="10" cm="1">
        <f t="array" ref="C586">INDEX(M$5:M$462,_xlfn.XMATCH($B586,$T$5:$T$462),0)</f>
        <v>1.2</v>
      </c>
      <c r="D586" s="11">
        <f t="shared" si="68"/>
        <v>987.04780000000017</v>
      </c>
      <c r="E586" s="10" cm="1">
        <f t="array" ref="E586">INDEX(K$5:K$462,_xlfn.XMATCH($B586,$T$5:$T$462),0)</f>
        <v>35.836620108000005</v>
      </c>
      <c r="F586" s="11">
        <f t="shared" si="69"/>
        <v>5104.6532287250002</v>
      </c>
    </row>
    <row r="587" spans="1:6" x14ac:dyDescent="0.45">
      <c r="A587" s="10" cm="1">
        <f t="array" ref="A587">INDEX(A$5:A$462,_xlfn.XMATCH($B587,$T$5:$T$462),0)</f>
        <v>390</v>
      </c>
      <c r="B587" s="11">
        <v>119</v>
      </c>
      <c r="C587" s="10" cm="1">
        <f t="array" ref="C587">INDEX(M$5:M$462,_xlfn.XMATCH($B587,$T$5:$T$462),0)</f>
        <v>0.64419999999999999</v>
      </c>
      <c r="D587" s="11">
        <f t="shared" si="68"/>
        <v>987.69200000000012</v>
      </c>
      <c r="E587" s="10" cm="1">
        <f t="array" ref="E587">INDEX(K$5:K$462,_xlfn.XMATCH($B587,$T$5:$T$462),0)</f>
        <v>19.496048372000001</v>
      </c>
      <c r="F587" s="11">
        <f t="shared" si="69"/>
        <v>5124.1492770969999</v>
      </c>
    </row>
    <row r="588" spans="1:6" x14ac:dyDescent="0.45">
      <c r="A588" s="10" cm="1">
        <f t="array" ref="A588">INDEX(A$5:A$462,_xlfn.XMATCH($B588,$T$5:$T$462),0)</f>
        <v>344</v>
      </c>
      <c r="B588" s="11">
        <v>120</v>
      </c>
      <c r="C588" s="10" cm="1">
        <f t="array" ref="C588">INDEX(M$5:M$462,_xlfn.XMATCH($B588,$T$5:$T$462),0)</f>
        <v>0.2</v>
      </c>
      <c r="D588" s="11">
        <f t="shared" si="68"/>
        <v>987.89200000000017</v>
      </c>
      <c r="E588" s="10" cm="1">
        <f t="array" ref="E588">INDEX(K$5:K$462,_xlfn.XMATCH($B588,$T$5:$T$462),0)</f>
        <v>6.2329643489999995</v>
      </c>
      <c r="F588" s="11">
        <f t="shared" si="69"/>
        <v>5130.3822414460001</v>
      </c>
    </row>
    <row r="589" spans="1:6" x14ac:dyDescent="0.45">
      <c r="A589" s="10" cm="1">
        <f t="array" ref="A589">INDEX(A$5:A$462,_xlfn.XMATCH($B589,$T$5:$T$462),0)</f>
        <v>252</v>
      </c>
      <c r="B589" s="11">
        <v>121</v>
      </c>
      <c r="C589" s="10" cm="1">
        <f t="array" ref="C589">INDEX(M$5:M$462,_xlfn.XMATCH($B589,$T$5:$T$462),0)</f>
        <v>0.2</v>
      </c>
      <c r="D589" s="11">
        <f t="shared" si="68"/>
        <v>988.09200000000021</v>
      </c>
      <c r="E589" s="10" cm="1">
        <f t="array" ref="E589">INDEX(K$5:K$462,_xlfn.XMATCH($B589,$T$5:$T$462),0)</f>
        <v>6.4900632549999999</v>
      </c>
      <c r="F589" s="11">
        <f t="shared" si="69"/>
        <v>5136.8723047009998</v>
      </c>
    </row>
    <row r="590" spans="1:6" x14ac:dyDescent="0.45">
      <c r="A590" s="10" cm="1">
        <f t="array" ref="A590">INDEX(A$5:A$462,_xlfn.XMATCH($B590,$T$5:$T$462),0)</f>
        <v>125</v>
      </c>
      <c r="B590" s="11">
        <v>122</v>
      </c>
      <c r="C590" s="10" cm="1">
        <f t="array" ref="C590">INDEX(M$5:M$462,_xlfn.XMATCH($B590,$T$5:$T$462),0)</f>
        <v>0.24420000000000003</v>
      </c>
      <c r="D590" s="11">
        <f t="shared" si="68"/>
        <v>988.33620000000019</v>
      </c>
      <c r="E590" s="10" cm="1">
        <f t="array" ref="E590">INDEX(K$5:K$462,_xlfn.XMATCH($B590,$T$5:$T$462),0)</f>
        <v>7.9293166069999996</v>
      </c>
      <c r="F590" s="11">
        <f t="shared" si="69"/>
        <v>5144.801621308</v>
      </c>
    </row>
    <row r="591" spans="1:6" x14ac:dyDescent="0.45">
      <c r="A591" s="10" cm="1">
        <f t="array" ref="A591">INDEX(A$5:A$462,_xlfn.XMATCH($B591,$T$5:$T$462),0)</f>
        <v>309</v>
      </c>
      <c r="B591" s="11">
        <v>123</v>
      </c>
      <c r="C591" s="10" cm="1">
        <f t="array" ref="C591">INDEX(M$5:M$462,_xlfn.XMATCH($B591,$T$5:$T$462),0)</f>
        <v>0.2</v>
      </c>
      <c r="D591" s="11">
        <f t="shared" si="68"/>
        <v>988.53620000000024</v>
      </c>
      <c r="E591" s="10" cm="1">
        <f t="array" ref="E591">INDEX(K$5:K$462,_xlfn.XMATCH($B591,$T$5:$T$462),0)</f>
        <v>6.5704129629999999</v>
      </c>
      <c r="F591" s="11">
        <f t="shared" si="69"/>
        <v>5151.3720342710003</v>
      </c>
    </row>
    <row r="592" spans="1:6" x14ac:dyDescent="0.45">
      <c r="A592" s="10" cm="1">
        <f t="array" ref="A592">INDEX(A$5:A$462,_xlfn.XMATCH($B592,$T$5:$T$462),0)</f>
        <v>271</v>
      </c>
      <c r="B592" s="11">
        <v>124</v>
      </c>
      <c r="C592" s="10" cm="1">
        <f t="array" ref="C592">INDEX(M$5:M$462,_xlfn.XMATCH($B592,$T$5:$T$462),0)</f>
        <v>0.24420000000000003</v>
      </c>
      <c r="D592" s="11">
        <f t="shared" si="68"/>
        <v>988.78040000000021</v>
      </c>
      <c r="E592" s="10" cm="1">
        <f t="array" ref="E592">INDEX(K$5:K$462,_xlfn.XMATCH($B592,$T$5:$T$462),0)</f>
        <v>8.0600772870000004</v>
      </c>
      <c r="F592" s="11">
        <f t="shared" si="69"/>
        <v>5159.4321115580005</v>
      </c>
    </row>
    <row r="593" spans="1:6" x14ac:dyDescent="0.45">
      <c r="A593" s="10" cm="1">
        <f t="array" ref="A593">INDEX(A$5:A$462,_xlfn.XMATCH($B593,$T$5:$T$462),0)</f>
        <v>388</v>
      </c>
      <c r="B593" s="11">
        <v>125</v>
      </c>
      <c r="C593" s="10" cm="1">
        <f t="array" ref="C593">INDEX(M$5:M$462,_xlfn.XMATCH($B593,$T$5:$T$462),0)</f>
        <v>0.9326000000000001</v>
      </c>
      <c r="D593" s="11">
        <f t="shared" si="68"/>
        <v>989.71300000000019</v>
      </c>
      <c r="E593" s="10" cm="1">
        <f t="array" ref="E593">INDEX(K$5:K$462,_xlfn.XMATCH($B593,$T$5:$T$462),0)</f>
        <v>34.151892395000004</v>
      </c>
      <c r="F593" s="11">
        <f t="shared" si="69"/>
        <v>5193.5840039530003</v>
      </c>
    </row>
    <row r="594" spans="1:6" x14ac:dyDescent="0.45">
      <c r="A594" s="10" cm="1">
        <f t="array" ref="A594">INDEX(A$5:A$462,_xlfn.XMATCH($B594,$T$5:$T$462),0)</f>
        <v>259</v>
      </c>
      <c r="B594" s="11">
        <v>126</v>
      </c>
      <c r="C594" s="10" cm="1">
        <f t="array" ref="C594">INDEX(M$5:M$462,_xlfn.XMATCH($B594,$T$5:$T$462),0)</f>
        <v>3.9311999999999996</v>
      </c>
      <c r="D594" s="11">
        <f t="shared" si="68"/>
        <v>993.64420000000018</v>
      </c>
      <c r="E594" s="10" cm="1">
        <f t="array" ref="E594">INDEX(K$5:K$462,_xlfn.XMATCH($B594,$T$5:$T$462),0)</f>
        <v>148.86457615700002</v>
      </c>
      <c r="F594" s="11">
        <f t="shared" si="69"/>
        <v>5342.44858011</v>
      </c>
    </row>
    <row r="595" spans="1:6" x14ac:dyDescent="0.45">
      <c r="A595" s="10" cm="1">
        <f t="array" ref="A595">INDEX(A$5:A$462,_xlfn.XMATCH($B595,$T$5:$T$462),0)</f>
        <v>263</v>
      </c>
      <c r="B595" s="11">
        <v>127</v>
      </c>
      <c r="C595" s="10" cm="1">
        <f t="array" ref="C595">INDEX(M$5:M$462,_xlfn.XMATCH($B595,$T$5:$T$462),0)</f>
        <v>0.4</v>
      </c>
      <c r="D595" s="11">
        <f t="shared" si="68"/>
        <v>994.04420000000016</v>
      </c>
      <c r="E595" s="10" cm="1">
        <f t="array" ref="E595">INDEX(K$5:K$462,_xlfn.XMATCH($B595,$T$5:$T$462),0)</f>
        <v>15.591207421</v>
      </c>
      <c r="F595" s="11">
        <f t="shared" si="69"/>
        <v>5358.039787531</v>
      </c>
    </row>
    <row r="596" spans="1:6" x14ac:dyDescent="0.45">
      <c r="A596" s="10" cm="1">
        <f t="array" ref="A596">INDEX(A$5:A$462,_xlfn.XMATCH($B596,$T$5:$T$462),0)</f>
        <v>448</v>
      </c>
      <c r="B596" s="11">
        <v>128</v>
      </c>
      <c r="C596" s="10" cm="1">
        <f t="array" ref="C596">INDEX(M$5:M$462,_xlfn.XMATCH($B596,$T$5:$T$462),0)</f>
        <v>1.2</v>
      </c>
      <c r="D596" s="11">
        <f t="shared" si="68"/>
        <v>995.24420000000021</v>
      </c>
      <c r="E596" s="10" cm="1">
        <f t="array" ref="E596">INDEX(K$5:K$462,_xlfn.XMATCH($B596,$T$5:$T$462),0)</f>
        <v>47.424334988000005</v>
      </c>
      <c r="F596" s="11">
        <f t="shared" si="69"/>
        <v>5405.4641225189998</v>
      </c>
    </row>
    <row r="597" spans="1:6" x14ac:dyDescent="0.45">
      <c r="A597" s="10" cm="1">
        <f t="array" ref="A597">INDEX(A$5:A$462,_xlfn.XMATCH($B597,$T$5:$T$462),0)</f>
        <v>391</v>
      </c>
      <c r="B597" s="11">
        <v>129</v>
      </c>
      <c r="C597" s="10" cm="1">
        <f t="array" ref="C597">INDEX(M$5:M$462,_xlfn.XMATCH($B597,$T$5:$T$462),0)</f>
        <v>1.4212</v>
      </c>
      <c r="D597" s="11">
        <f t="shared" si="68"/>
        <v>996.6654000000002</v>
      </c>
      <c r="E597" s="10" cm="1">
        <f t="array" ref="E597">INDEX(K$5:K$462,_xlfn.XMATCH($B597,$T$5:$T$462),0)</f>
        <v>56.447394789999997</v>
      </c>
      <c r="F597" s="11">
        <f t="shared" si="69"/>
        <v>5461.9115173089995</v>
      </c>
    </row>
    <row r="598" spans="1:6" x14ac:dyDescent="0.45">
      <c r="A598" s="10" cm="1">
        <f t="array" ref="A598">INDEX(A$5:A$462,_xlfn.XMATCH($B598,$T$5:$T$462),0)</f>
        <v>241</v>
      </c>
      <c r="B598" s="11">
        <v>130</v>
      </c>
      <c r="C598" s="10" cm="1">
        <f t="array" ref="C598">INDEX(M$5:M$462,_xlfn.XMATCH($B598,$T$5:$T$462),0)</f>
        <v>2.0442</v>
      </c>
      <c r="D598" s="11">
        <f t="shared" si="68"/>
        <v>998.70960000000025</v>
      </c>
      <c r="E598" s="10" cm="1">
        <f t="array" ref="E598">INDEX(K$5:K$462,_xlfn.XMATCH($B598,$T$5:$T$462),0)</f>
        <v>84.013754630999998</v>
      </c>
      <c r="F598" s="11">
        <f t="shared" si="69"/>
        <v>5545.9252719399992</v>
      </c>
    </row>
    <row r="599" spans="1:6" x14ac:dyDescent="0.45">
      <c r="A599" s="10" cm="1">
        <f t="array" ref="A599">INDEX(A$5:A$462,_xlfn.XMATCH($B599,$T$5:$T$462),0)</f>
        <v>384</v>
      </c>
      <c r="B599" s="11">
        <v>131</v>
      </c>
      <c r="C599" s="10" cm="1">
        <f t="array" ref="C599">INDEX(M$5:M$462,_xlfn.XMATCH($B599,$T$5:$T$462),0)</f>
        <v>1</v>
      </c>
      <c r="D599" s="11">
        <f t="shared" si="68"/>
        <v>999.70960000000025</v>
      </c>
      <c r="E599" s="10" cm="1">
        <f t="array" ref="E599">INDEX(K$5:K$462,_xlfn.XMATCH($B599,$T$5:$T$462),0)</f>
        <v>43.916339235999999</v>
      </c>
      <c r="F599" s="11">
        <f t="shared" si="69"/>
        <v>5589.8416111759989</v>
      </c>
    </row>
    <row r="600" spans="1:6" x14ac:dyDescent="0.45">
      <c r="A600" s="10" cm="1">
        <f t="array" ref="A600">INDEX(A$5:A$462,_xlfn.XMATCH($B600,$T$5:$T$462),0)</f>
        <v>246</v>
      </c>
      <c r="B600" s="11">
        <v>132</v>
      </c>
      <c r="C600" s="10" cm="1">
        <f t="array" ref="C600">INDEX(M$5:M$462,_xlfn.XMATCH($B600,$T$5:$T$462),0)</f>
        <v>4.4884000000000004</v>
      </c>
      <c r="D600" s="11">
        <f t="shared" si="68"/>
        <v>1004.1980000000002</v>
      </c>
      <c r="E600" s="10" cm="1">
        <f t="array" ref="E600">INDEX(K$5:K$462,_xlfn.XMATCH($B600,$T$5:$T$462),0)</f>
        <v>204.73252909799999</v>
      </c>
      <c r="F600" s="11">
        <f t="shared" si="69"/>
        <v>5794.5741402739986</v>
      </c>
    </row>
    <row r="601" spans="1:6" x14ac:dyDescent="0.45">
      <c r="A601" s="10" cm="1">
        <f t="array" ref="A601">INDEX(A$5:A$462,_xlfn.XMATCH($B601,$T$5:$T$462),0)</f>
        <v>245</v>
      </c>
      <c r="B601" s="11">
        <v>133</v>
      </c>
      <c r="C601" s="10" cm="1">
        <f t="array" ref="C601">INDEX(M$5:M$462,_xlfn.XMATCH($B601,$T$5:$T$462),0)</f>
        <v>6.844199999999999</v>
      </c>
      <c r="D601" s="11">
        <f t="shared" si="68"/>
        <v>1011.0422000000002</v>
      </c>
      <c r="E601" s="10" cm="1">
        <f t="array" ref="E601">INDEX(K$5:K$462,_xlfn.XMATCH($B601,$T$5:$T$462),0)</f>
        <v>319.145815395</v>
      </c>
      <c r="F601" s="11">
        <f t="shared" si="69"/>
        <v>6113.7199556689984</v>
      </c>
    </row>
    <row r="602" spans="1:6" x14ac:dyDescent="0.45">
      <c r="A602" s="10" cm="1">
        <f t="array" ref="A602">INDEX(A$5:A$462,_xlfn.XMATCH($B602,$T$5:$T$462),0)</f>
        <v>40</v>
      </c>
      <c r="B602" s="11">
        <v>134</v>
      </c>
      <c r="C602" s="10" cm="1">
        <f t="array" ref="C602">INDEX(M$5:M$462,_xlfn.XMATCH($B602,$T$5:$T$462),0)</f>
        <v>0.24420000000000003</v>
      </c>
      <c r="D602" s="11">
        <f t="shared" si="68"/>
        <v>1011.2864000000002</v>
      </c>
      <c r="E602" s="10" cm="1">
        <f t="array" ref="E602">INDEX(K$5:K$462,_xlfn.XMATCH($B602,$T$5:$T$462),0)</f>
        <v>11.454006359000001</v>
      </c>
      <c r="F602" s="11">
        <f t="shared" si="69"/>
        <v>6125.1739620279986</v>
      </c>
    </row>
    <row r="603" spans="1:6" x14ac:dyDescent="0.45">
      <c r="A603" s="10" cm="1">
        <f t="array" ref="A603">INDEX(A$5:A$462,_xlfn.XMATCH($B603,$T$5:$T$462),0)</f>
        <v>291</v>
      </c>
      <c r="B603" s="11">
        <v>135</v>
      </c>
      <c r="C603" s="10" cm="1">
        <f t="array" ref="C603">INDEX(M$5:M$462,_xlfn.XMATCH($B603,$T$5:$T$462),0)</f>
        <v>0.4</v>
      </c>
      <c r="D603" s="11">
        <f t="shared" si="68"/>
        <v>1011.6864000000002</v>
      </c>
      <c r="E603" s="10" cm="1">
        <f t="array" ref="E603">INDEX(K$5:K$462,_xlfn.XMATCH($B603,$T$5:$T$462),0)</f>
        <v>19.454984025999998</v>
      </c>
      <c r="F603" s="11">
        <f t="shared" si="69"/>
        <v>6144.6289460539983</v>
      </c>
    </row>
    <row r="604" spans="1:6" x14ac:dyDescent="0.45">
      <c r="A604" s="10" cm="1">
        <f t="array" ref="A604">INDEX(A$5:A$462,_xlfn.XMATCH($B604,$T$5:$T$462),0)</f>
        <v>256</v>
      </c>
      <c r="B604" s="11">
        <v>136</v>
      </c>
      <c r="C604" s="10" cm="1">
        <f t="array" ref="C604">INDEX(M$5:M$462,_xlfn.XMATCH($B604,$T$5:$T$462),0)</f>
        <v>5.1768000000000001</v>
      </c>
      <c r="D604" s="11">
        <f t="shared" si="68"/>
        <v>1016.8632000000001</v>
      </c>
      <c r="E604" s="10" cm="1">
        <f t="array" ref="E604">INDEX(K$5:K$462,_xlfn.XMATCH($B604,$T$5:$T$462),0)</f>
        <v>252.871727781</v>
      </c>
      <c r="F604" s="11">
        <f t="shared" si="69"/>
        <v>6397.5006738349985</v>
      </c>
    </row>
    <row r="605" spans="1:6" x14ac:dyDescent="0.45">
      <c r="A605" s="10" cm="1">
        <f t="array" ref="A605">INDEX(A$5:A$462,_xlfn.XMATCH($B605,$T$5:$T$462),0)</f>
        <v>255</v>
      </c>
      <c r="B605" s="11">
        <v>137</v>
      </c>
      <c r="C605" s="10" cm="1">
        <f t="array" ref="C605">INDEX(M$5:M$462,_xlfn.XMATCH($B605,$T$5:$T$462),0)</f>
        <v>1.0884</v>
      </c>
      <c r="D605" s="11">
        <f t="shared" si="68"/>
        <v>1017.9516000000001</v>
      </c>
      <c r="E605" s="10" cm="1">
        <f t="array" ref="E605">INDEX(K$5:K$462,_xlfn.XMATCH($B605,$T$5:$T$462),0)</f>
        <v>54.783749974999999</v>
      </c>
      <c r="F605" s="11">
        <f t="shared" si="69"/>
        <v>6452.2844238099988</v>
      </c>
    </row>
    <row r="606" spans="1:6" x14ac:dyDescent="0.45">
      <c r="A606" s="10" cm="1">
        <f t="array" ref="A606">INDEX(A$5:A$462,_xlfn.XMATCH($B606,$T$5:$T$462),0)</f>
        <v>405</v>
      </c>
      <c r="B606" s="11">
        <v>138</v>
      </c>
      <c r="C606" s="10" cm="1">
        <f t="array" ref="C606">INDEX(M$5:M$462,_xlfn.XMATCH($B606,$T$5:$T$462),0)</f>
        <v>3</v>
      </c>
      <c r="D606" s="11">
        <f t="shared" si="68"/>
        <v>1020.9516000000001</v>
      </c>
      <c r="E606" s="10" cm="1">
        <f t="array" ref="E606">INDEX(K$5:K$462,_xlfn.XMATCH($B606,$T$5:$T$462),0)</f>
        <v>157.633916814</v>
      </c>
      <c r="F606" s="11">
        <f t="shared" si="69"/>
        <v>6609.918340623999</v>
      </c>
    </row>
    <row r="607" spans="1:6" x14ac:dyDescent="0.45">
      <c r="A607" s="10" cm="1">
        <f t="array" ref="A607">INDEX(A$5:A$462,_xlfn.XMATCH($B607,$T$5:$T$462),0)</f>
        <v>244</v>
      </c>
      <c r="B607" s="11">
        <v>139</v>
      </c>
      <c r="C607" s="10" cm="1">
        <f t="array" ref="C607">INDEX(M$5:M$462,_xlfn.XMATCH($B607,$T$5:$T$462),0)</f>
        <v>0.4</v>
      </c>
      <c r="D607" s="11">
        <f t="shared" si="68"/>
        <v>1021.3516000000001</v>
      </c>
      <c r="E607" s="10" cm="1">
        <f t="array" ref="E607">INDEX(K$5:K$462,_xlfn.XMATCH($B607,$T$5:$T$462),0)</f>
        <v>21.802044399</v>
      </c>
      <c r="F607" s="11">
        <f t="shared" si="69"/>
        <v>6631.7203850229989</v>
      </c>
    </row>
    <row r="608" spans="1:6" x14ac:dyDescent="0.45">
      <c r="A608" s="10" cm="1">
        <f t="array" ref="A608">INDEX(A$5:A$462,_xlfn.XMATCH($B608,$T$5:$T$462),0)</f>
        <v>247</v>
      </c>
      <c r="B608" s="11">
        <v>140</v>
      </c>
      <c r="C608" s="10" cm="1">
        <f t="array" ref="C608">INDEX(M$5:M$462,_xlfn.XMATCH($B608,$T$5:$T$462),0)</f>
        <v>3.2442000000000002</v>
      </c>
      <c r="D608" s="11">
        <f t="shared" si="68"/>
        <v>1024.5958000000001</v>
      </c>
      <c r="E608" s="10" cm="1">
        <f t="array" ref="E608">INDEX(K$5:K$462,_xlfn.XMATCH($B608,$T$5:$T$462),0)</f>
        <v>180.737139971</v>
      </c>
      <c r="F608" s="11">
        <f t="shared" si="69"/>
        <v>6812.457524993999</v>
      </c>
    </row>
    <row r="609" spans="1:6" x14ac:dyDescent="0.45">
      <c r="A609" s="10" cm="1">
        <f t="array" ref="A609">INDEX(A$5:A$462,_xlfn.XMATCH($B609,$T$5:$T$462),0)</f>
        <v>55</v>
      </c>
      <c r="B609" s="11">
        <v>141</v>
      </c>
      <c r="C609" s="10" cm="1">
        <f t="array" ref="C609">INDEX(M$5:M$462,_xlfn.XMATCH($B609,$T$5:$T$462),0)</f>
        <v>0.24420000000000003</v>
      </c>
      <c r="D609" s="11">
        <f t="shared" si="68"/>
        <v>1024.8400000000001</v>
      </c>
      <c r="E609" s="10" cm="1">
        <f t="array" ref="E609">INDEX(K$5:K$462,_xlfn.XMATCH($B609,$T$5:$T$462),0)</f>
        <v>13.794480474</v>
      </c>
      <c r="F609" s="11">
        <f t="shared" si="69"/>
        <v>6826.252005467999</v>
      </c>
    </row>
    <row r="610" spans="1:6" x14ac:dyDescent="0.45">
      <c r="A610" s="10" cm="1">
        <f t="array" ref="A610">INDEX(A$5:A$462,_xlfn.XMATCH($B610,$T$5:$T$462),0)</f>
        <v>262</v>
      </c>
      <c r="B610" s="11">
        <v>142</v>
      </c>
      <c r="C610" s="10" cm="1">
        <f t="array" ref="C610">INDEX(M$5:M$462,_xlfn.XMATCH($B610,$T$5:$T$462),0)</f>
        <v>14.421000000000001</v>
      </c>
      <c r="D610" s="11">
        <f t="shared" si="68"/>
        <v>1039.2610000000002</v>
      </c>
      <c r="E610" s="10" cm="1">
        <f t="array" ref="E610">INDEX(K$5:K$462,_xlfn.XMATCH($B610,$T$5:$T$462),0)</f>
        <v>864.64920007400008</v>
      </c>
      <c r="F610" s="11">
        <f t="shared" si="69"/>
        <v>7690.9012055419989</v>
      </c>
    </row>
    <row r="611" spans="1:6" x14ac:dyDescent="0.45">
      <c r="A611" s="10" cm="1">
        <f t="array" ref="A611">INDEX(A$5:A$462,_xlfn.XMATCH($B611,$T$5:$T$462),0)</f>
        <v>406</v>
      </c>
      <c r="B611" s="11">
        <v>143</v>
      </c>
      <c r="C611" s="10" cm="1">
        <f t="array" ref="C611">INDEX(M$5:M$462,_xlfn.XMATCH($B611,$T$5:$T$462),0)</f>
        <v>0.88859999999999995</v>
      </c>
      <c r="D611" s="11">
        <f t="shared" si="68"/>
        <v>1040.1496000000002</v>
      </c>
      <c r="E611" s="10" cm="1">
        <f t="array" ref="E611">INDEX(K$5:K$462,_xlfn.XMATCH($B611,$T$5:$T$462),0)</f>
        <v>53.618297120000001</v>
      </c>
      <c r="F611" s="11">
        <f t="shared" si="69"/>
        <v>7744.5195026619986</v>
      </c>
    </row>
    <row r="612" spans="1:6" x14ac:dyDescent="0.45">
      <c r="A612" s="10" cm="1">
        <f t="array" ref="A612">INDEX(A$5:A$462,_xlfn.XMATCH($B612,$T$5:$T$462),0)</f>
        <v>261</v>
      </c>
      <c r="B612" s="11">
        <v>144</v>
      </c>
      <c r="C612" s="10" cm="1">
        <f t="array" ref="C612">INDEX(M$5:M$462,_xlfn.XMATCH($B612,$T$5:$T$462),0)</f>
        <v>1.7326000000000001</v>
      </c>
      <c r="D612" s="11">
        <f t="shared" si="68"/>
        <v>1041.8822000000002</v>
      </c>
      <c r="E612" s="10" cm="1">
        <f t="array" ref="E612">INDEX(K$5:K$462,_xlfn.XMATCH($B612,$T$5:$T$462),0)</f>
        <v>120.431774988</v>
      </c>
      <c r="F612" s="11">
        <f t="shared" si="69"/>
        <v>7864.9512776499987</v>
      </c>
    </row>
    <row r="613" spans="1:6" x14ac:dyDescent="0.45">
      <c r="A613" s="10" cm="1">
        <f t="array" ref="A613">INDEX(A$5:A$462,_xlfn.XMATCH($B613,$T$5:$T$462),0)</f>
        <v>269</v>
      </c>
      <c r="B613" s="11">
        <v>145</v>
      </c>
      <c r="C613" s="10" cm="1">
        <f t="array" ref="C613">INDEX(M$5:M$462,_xlfn.XMATCH($B613,$T$5:$T$462),0)</f>
        <v>0.2</v>
      </c>
      <c r="D613" s="11">
        <f t="shared" si="68"/>
        <v>1042.0822000000003</v>
      </c>
      <c r="E613" s="10" cm="1">
        <f t="array" ref="E613">INDEX(K$5:K$462,_xlfn.XMATCH($B613,$T$5:$T$462),0)</f>
        <v>14.101544175000001</v>
      </c>
      <c r="F613" s="11">
        <f t="shared" si="69"/>
        <v>7879.0528218249983</v>
      </c>
    </row>
    <row r="614" spans="1:6" x14ac:dyDescent="0.45">
      <c r="A614" s="10" cm="1">
        <f t="array" ref="A614">INDEX(A$5:A$462,_xlfn.XMATCH($B614,$T$5:$T$462),0)</f>
        <v>87</v>
      </c>
      <c r="B614" s="11">
        <v>146</v>
      </c>
      <c r="C614" s="10" cm="1">
        <f t="array" ref="C614">INDEX(M$5:M$462,_xlfn.XMATCH($B614,$T$5:$T$462),0)</f>
        <v>0.2</v>
      </c>
      <c r="D614" s="11">
        <f t="shared" si="68"/>
        <v>1042.2822000000003</v>
      </c>
      <c r="E614" s="10" cm="1">
        <f t="array" ref="E614">INDEX(K$5:K$462,_xlfn.XMATCH($B614,$T$5:$T$462),0)</f>
        <v>14.538032722000001</v>
      </c>
      <c r="F614" s="11">
        <f t="shared" si="69"/>
        <v>7893.5908545469983</v>
      </c>
    </row>
    <row r="615" spans="1:6" x14ac:dyDescent="0.45">
      <c r="A615" s="10" cm="1">
        <f t="array" ref="A615">INDEX(A$5:A$462,_xlfn.XMATCH($B615,$T$5:$T$462),0)</f>
        <v>198</v>
      </c>
      <c r="B615" s="11">
        <v>147</v>
      </c>
      <c r="C615" s="10" cm="1">
        <f t="array" ref="C615">INDEX(M$5:M$462,_xlfn.XMATCH($B615,$T$5:$T$462),0)</f>
        <v>0.48860000000000003</v>
      </c>
      <c r="D615" s="11">
        <f t="shared" si="68"/>
        <v>1042.7708000000002</v>
      </c>
      <c r="E615" s="10" cm="1">
        <f t="array" ref="E615">INDEX(K$5:K$462,_xlfn.XMATCH($B615,$T$5:$T$462),0)</f>
        <v>45.721323140000003</v>
      </c>
      <c r="F615" s="11">
        <f t="shared" si="69"/>
        <v>7939.3121776869984</v>
      </c>
    </row>
    <row r="616" spans="1:6" x14ac:dyDescent="0.45">
      <c r="A616" s="10" cm="1">
        <f t="array" ref="A616">INDEX(A$5:A$462,_xlfn.XMATCH($B616,$T$5:$T$462),0)</f>
        <v>243</v>
      </c>
      <c r="B616" s="11">
        <v>148</v>
      </c>
      <c r="C616" s="10" cm="1">
        <f t="array" ref="C616">INDEX(M$5:M$462,_xlfn.XMATCH($B616,$T$5:$T$462),0)</f>
        <v>0.4</v>
      </c>
      <c r="D616" s="11">
        <f t="shared" si="68"/>
        <v>1043.1708000000003</v>
      </c>
      <c r="E616" s="10" cm="1">
        <f t="array" ref="E616">INDEX(K$5:K$462,_xlfn.XMATCH($B616,$T$5:$T$462),0)</f>
        <v>38.312709638999998</v>
      </c>
      <c r="F616" s="11">
        <f t="shared" si="69"/>
        <v>7977.6248873259983</v>
      </c>
    </row>
    <row r="617" spans="1:6" x14ac:dyDescent="0.45">
      <c r="A617" s="10" cm="1">
        <f t="array" ref="A617">INDEX(A$5:A$462,_xlfn.XMATCH($B617,$T$5:$T$462),0)</f>
        <v>369</v>
      </c>
      <c r="B617" s="11">
        <v>149</v>
      </c>
      <c r="C617" s="10" cm="1">
        <f t="array" ref="C617">INDEX(M$5:M$462,_xlfn.XMATCH($B617,$T$5:$T$462),0)</f>
        <v>0.4</v>
      </c>
      <c r="D617" s="11">
        <f t="shared" ref="D617:D619" si="70">D616+C617</f>
        <v>1043.5708000000004</v>
      </c>
      <c r="E617" s="10" cm="1">
        <f t="array" ref="E617">INDEX(K$5:K$462,_xlfn.XMATCH($B617,$T$5:$T$462),0)</f>
        <v>45.133123269000002</v>
      </c>
      <c r="F617" s="11">
        <f t="shared" ref="F617:F619" si="71">F616+E617</f>
        <v>8022.7580105949983</v>
      </c>
    </row>
    <row r="618" spans="1:6" x14ac:dyDescent="0.45">
      <c r="A618" s="10" cm="1">
        <f t="array" ref="A618">INDEX(A$5:A$462,_xlfn.XMATCH($B618,$T$5:$T$462),0)</f>
        <v>272</v>
      </c>
      <c r="B618" s="11">
        <v>150</v>
      </c>
      <c r="C618" s="10" cm="1">
        <f t="array" ref="C618">INDEX(M$5:M$462,_xlfn.XMATCH($B618,$T$5:$T$462),0)</f>
        <v>0.2</v>
      </c>
      <c r="D618" s="11">
        <f t="shared" si="70"/>
        <v>1043.7708000000005</v>
      </c>
      <c r="E618" s="10" cm="1">
        <f t="array" ref="E618">INDEX(K$5:K$462,_xlfn.XMATCH($B618,$T$5:$T$462),0)</f>
        <v>42.727692591999997</v>
      </c>
      <c r="F618" s="11">
        <f t="shared" si="71"/>
        <v>8065.4857031869979</v>
      </c>
    </row>
    <row r="619" spans="1:6" x14ac:dyDescent="0.45">
      <c r="A619" s="10" cm="1">
        <f t="array" ref="A619">INDEX(A$5:A$462,_xlfn.XMATCH($B619,$T$5:$T$462),0)</f>
        <v>7</v>
      </c>
      <c r="B619" s="11">
        <v>151</v>
      </c>
      <c r="C619" s="10" cm="1">
        <f t="array" ref="C619">INDEX(M$5:M$462,_xlfn.XMATCH($B619,$T$5:$T$462),0)</f>
        <v>0</v>
      </c>
      <c r="D619" s="11">
        <f t="shared" si="70"/>
        <v>1043.7708000000005</v>
      </c>
      <c r="E619" s="10" cm="1">
        <f t="array" ref="E619">INDEX(K$5:K$462,_xlfn.XMATCH($B619,$T$5:$T$462),0)</f>
        <v>0.20870355599999998</v>
      </c>
      <c r="F619" s="11">
        <f t="shared" si="71"/>
        <v>8065.6944067429977</v>
      </c>
    </row>
  </sheetData>
  <autoFilter ref="A4:T464" xr:uid="{87BA51AF-4F77-4DC0-A297-496F8AD9E008}"/>
  <dataValidations count="6">
    <dataValidation type="list" allowBlank="1" showInputMessage="1" showErrorMessage="1" sqref="G5:G462" xr:uid="{EE28636F-D5DC-44FF-949C-7037C3C62B81}">
      <formula1>Corrosivity</formula1>
    </dataValidation>
    <dataValidation type="list" allowBlank="1" showInputMessage="1" showErrorMessage="1" sqref="F5:F462" xr:uid="{E4711A48-AECA-46DE-9BEA-EF97C414F32B}">
      <formula1>S_Pipe_size</formula1>
    </dataValidation>
    <dataValidation type="list" allowBlank="1" showInputMessage="1" showErrorMessage="1" sqref="E5:E462" xr:uid="{A0298816-536E-429C-AC42-AB87E94ECDE9}">
      <formula1>Pipe_size</formula1>
    </dataValidation>
    <dataValidation type="list" allowBlank="1" showInputMessage="1" showErrorMessage="1" sqref="D5:D462" xr:uid="{9C342E49-1458-4789-850E-AD20F780CF4E}">
      <formula1>S_Age</formula1>
    </dataValidation>
    <dataValidation type="list" allowBlank="1" showInputMessage="1" showErrorMessage="1" sqref="C5:C462" xr:uid="{F4EAC6BD-F960-4A4F-A569-FD811D9BE4D7}">
      <formula1>Age</formula1>
    </dataValidation>
    <dataValidation type="list" allowBlank="1" showInputMessage="1" showErrorMessage="1" sqref="B5:B462" xr:uid="{8F7B85D0-B7A6-4680-8739-576BA01E08FB}">
      <formula1>Material</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6258E-E62F-4819-9BEE-FD3DE0287347}">
  <dimension ref="A1:U5"/>
  <sheetViews>
    <sheetView workbookViewId="0">
      <selection activeCell="D9" sqref="D9"/>
    </sheetView>
  </sheetViews>
  <sheetFormatPr defaultColWidth="9" defaultRowHeight="13.8" x14ac:dyDescent="0.45"/>
  <cols>
    <col min="1" max="1" width="4.37890625" style="2" customWidth="1"/>
    <col min="2" max="2" width="16.1875" style="2" customWidth="1"/>
    <col min="3" max="3" width="40.1875" style="2" customWidth="1"/>
    <col min="4" max="4" width="54.90234375" style="2" customWidth="1"/>
    <col min="5" max="5" width="44.1875" style="2" customWidth="1"/>
    <col min="6" max="16384" width="9" style="2"/>
  </cols>
  <sheetData>
    <row r="1" spans="1:21" s="18" customFormat="1" ht="25.2" customHeight="1" x14ac:dyDescent="0.45">
      <c r="A1" s="16" t="s">
        <v>0</v>
      </c>
      <c r="B1" s="17"/>
      <c r="C1" s="17"/>
      <c r="D1" s="17"/>
      <c r="E1" s="17"/>
      <c r="F1" s="17"/>
      <c r="G1" s="17"/>
      <c r="H1" s="17"/>
      <c r="I1" s="17"/>
    </row>
    <row r="2" spans="1:21" x14ac:dyDescent="0.45">
      <c r="A2" s="1" t="s">
        <v>1</v>
      </c>
    </row>
    <row r="3" spans="1:21" x14ac:dyDescent="0.45">
      <c r="A3" s="3"/>
    </row>
    <row r="4" spans="1:21" ht="14.1" thickBot="1" x14ac:dyDescent="0.5"/>
    <row r="5" spans="1:21" ht="210.45" customHeight="1" thickBot="1" x14ac:dyDescent="0.5">
      <c r="B5" s="29" t="s">
        <v>2</v>
      </c>
      <c r="C5" s="30"/>
      <c r="D5" s="30"/>
      <c r="E5" s="30"/>
      <c r="F5" s="30"/>
      <c r="G5" s="30"/>
      <c r="H5" s="30"/>
      <c r="I5" s="31"/>
      <c r="J5" s="4"/>
      <c r="K5" s="4"/>
      <c r="L5" s="4"/>
      <c r="M5" s="4"/>
      <c r="N5" s="4"/>
      <c r="O5" s="4"/>
      <c r="P5" s="4"/>
      <c r="Q5" s="4"/>
      <c r="R5" s="4"/>
      <c r="S5" s="4"/>
      <c r="T5" s="4"/>
      <c r="U5" s="4"/>
    </row>
  </sheetData>
  <mergeCells count="1">
    <mergeCell ref="B5: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666BE-FA27-4E09-8D6B-5830CC1154CD}">
  <dimension ref="A1:W50"/>
  <sheetViews>
    <sheetView topLeftCell="A20" zoomScale="90" zoomScaleNormal="90" workbookViewId="0">
      <selection activeCell="C31" sqref="C31"/>
    </sheetView>
  </sheetViews>
  <sheetFormatPr defaultColWidth="9" defaultRowHeight="13.8" x14ac:dyDescent="0.45"/>
  <cols>
    <col min="1" max="1" width="20.37890625" style="8" customWidth="1"/>
    <col min="2" max="2" width="9" style="8"/>
    <col min="3" max="3" width="14.47265625" style="8" customWidth="1"/>
    <col min="4" max="4" width="12.1875" style="8" customWidth="1"/>
    <col min="5" max="5" width="9" style="8"/>
    <col min="6" max="6" width="15.6171875" style="8" bestFit="1" customWidth="1"/>
    <col min="7" max="7" width="10.6171875" style="8" customWidth="1"/>
    <col min="8" max="9" width="9" style="8"/>
    <col min="10" max="10" width="11.09375" style="8" customWidth="1"/>
    <col min="11" max="11" width="9" style="8"/>
    <col min="12" max="12" width="10.09375" style="8" bestFit="1" customWidth="1"/>
    <col min="13" max="13" width="10.7109375" style="8" customWidth="1"/>
    <col min="14" max="14" width="9" style="8"/>
    <col min="15" max="15" width="18.09375" style="8" bestFit="1" customWidth="1"/>
    <col min="16" max="17" width="12.1875" style="8" customWidth="1"/>
    <col min="18" max="21" width="9" style="8"/>
    <col min="22" max="22" width="24.47265625" style="8" customWidth="1"/>
    <col min="23" max="16384" width="9" style="8"/>
  </cols>
  <sheetData>
    <row r="1" spans="1:23" s="20" customFormat="1" ht="25.2" customHeight="1" x14ac:dyDescent="0.45">
      <c r="A1" s="19" t="s">
        <v>3</v>
      </c>
      <c r="B1" s="19"/>
      <c r="C1" s="19"/>
      <c r="D1" s="19"/>
      <c r="E1" s="19"/>
      <c r="F1" s="19"/>
      <c r="G1" s="19"/>
      <c r="H1" s="19"/>
      <c r="I1" s="19"/>
      <c r="J1" s="19"/>
      <c r="K1" s="19"/>
      <c r="L1" s="19"/>
      <c r="M1" s="19"/>
      <c r="N1" s="19"/>
      <c r="O1" s="19"/>
      <c r="P1" s="19"/>
      <c r="Q1" s="19"/>
      <c r="R1" s="19"/>
      <c r="S1" s="19"/>
      <c r="T1" s="19"/>
      <c r="U1" s="19"/>
      <c r="V1" s="19"/>
      <c r="W1" s="19"/>
    </row>
    <row r="3" spans="1:23" x14ac:dyDescent="0.45">
      <c r="B3" s="9" t="s">
        <v>4</v>
      </c>
      <c r="C3" s="9" t="s">
        <v>4</v>
      </c>
      <c r="D3" s="9" t="s">
        <v>5</v>
      </c>
      <c r="E3" s="9" t="s">
        <v>4</v>
      </c>
      <c r="F3" s="9" t="s">
        <v>5</v>
      </c>
      <c r="G3" s="9" t="s">
        <v>5</v>
      </c>
      <c r="H3" s="9" t="s">
        <v>5</v>
      </c>
      <c r="I3" s="9" t="s">
        <v>6</v>
      </c>
      <c r="J3" s="9" t="s">
        <v>6</v>
      </c>
      <c r="K3" s="9" t="s">
        <v>6</v>
      </c>
    </row>
    <row r="4" spans="1:23" ht="49.2" x14ac:dyDescent="0.45">
      <c r="A4" s="9" t="s">
        <v>7</v>
      </c>
      <c r="B4" s="9" t="s">
        <v>8</v>
      </c>
      <c r="C4" s="9" t="s">
        <v>9</v>
      </c>
      <c r="D4" s="9" t="s">
        <v>9</v>
      </c>
      <c r="E4" s="9" t="s">
        <v>10</v>
      </c>
      <c r="F4" s="9" t="s">
        <v>10</v>
      </c>
      <c r="G4" s="9" t="s">
        <v>11</v>
      </c>
      <c r="H4" s="9" t="s">
        <v>12</v>
      </c>
      <c r="I4" s="9" t="s">
        <v>13</v>
      </c>
      <c r="J4" s="9" t="s">
        <v>14</v>
      </c>
      <c r="K4" s="9" t="s">
        <v>15</v>
      </c>
      <c r="L4" s="9" t="s">
        <v>16</v>
      </c>
      <c r="M4" s="9" t="s">
        <v>17</v>
      </c>
      <c r="N4" s="9" t="s">
        <v>18</v>
      </c>
      <c r="O4" s="9" t="s">
        <v>19</v>
      </c>
      <c r="P4" s="9" t="s">
        <v>20</v>
      </c>
      <c r="Q4" s="9" t="s">
        <v>21</v>
      </c>
      <c r="R4" s="9" t="s">
        <v>22</v>
      </c>
      <c r="S4" s="9" t="s">
        <v>23</v>
      </c>
      <c r="T4" s="9" t="s">
        <v>24</v>
      </c>
      <c r="U4" s="9" t="s">
        <v>25</v>
      </c>
    </row>
    <row r="5" spans="1:23" x14ac:dyDescent="0.45">
      <c r="A5" s="10">
        <v>1</v>
      </c>
      <c r="B5" s="11" t="s">
        <v>26</v>
      </c>
      <c r="C5" s="10" t="s">
        <v>27</v>
      </c>
      <c r="D5" s="11" t="s">
        <v>28</v>
      </c>
      <c r="E5" s="10" t="s">
        <v>29</v>
      </c>
      <c r="F5" s="11" t="s">
        <v>30</v>
      </c>
      <c r="G5" s="10" t="s">
        <v>31</v>
      </c>
      <c r="H5" s="11" t="s">
        <v>31</v>
      </c>
      <c r="I5" s="10" t="s">
        <v>32</v>
      </c>
      <c r="J5" s="11"/>
      <c r="K5" s="10"/>
      <c r="L5" s="11">
        <v>4.2</v>
      </c>
      <c r="M5" s="10">
        <v>14</v>
      </c>
      <c r="N5" s="11">
        <f t="shared" ref="N5:N24" si="0">M5/5</f>
        <v>2.8</v>
      </c>
      <c r="O5" s="10">
        <f>IF(E5="≤320mm",2.5,1)</f>
        <v>2.5</v>
      </c>
      <c r="P5" s="11">
        <f>1-(N5/O5)</f>
        <v>-0.11999999999999988</v>
      </c>
      <c r="Q5" s="10" t="s">
        <v>33</v>
      </c>
      <c r="R5" s="11" t="str">
        <f>IF(AND(P5&lt;0.5,P5&gt;-0.5),"Yes","No")</f>
        <v>Yes</v>
      </c>
      <c r="S5" s="10">
        <f t="shared" ref="S5:S24" si="1">N5/(L5/1000)</f>
        <v>666.66666666666652</v>
      </c>
      <c r="T5" s="11">
        <f>IF(S5&lt;=125,1,IF(S5&lt;250,2,IF(S5&lt;500,3,IF(S5&lt;1000,4,5))))</f>
        <v>4</v>
      </c>
      <c r="U5" s="10">
        <f>RANK(S5,S$5:S$24)</f>
        <v>4</v>
      </c>
    </row>
    <row r="6" spans="1:23" x14ac:dyDescent="0.45">
      <c r="A6" s="10">
        <v>2</v>
      </c>
      <c r="B6" s="11" t="s">
        <v>26</v>
      </c>
      <c r="C6" s="10" t="s">
        <v>27</v>
      </c>
      <c r="D6" s="11" t="s">
        <v>28</v>
      </c>
      <c r="E6" s="10" t="s">
        <v>29</v>
      </c>
      <c r="F6" s="11" t="s">
        <v>30</v>
      </c>
      <c r="G6" s="10" t="s">
        <v>31</v>
      </c>
      <c r="H6" s="11" t="s">
        <v>31</v>
      </c>
      <c r="I6" s="10" t="s">
        <v>34</v>
      </c>
      <c r="J6" s="11"/>
      <c r="K6" s="10"/>
      <c r="L6" s="11">
        <v>3.8</v>
      </c>
      <c r="M6" s="10">
        <v>16</v>
      </c>
      <c r="N6" s="11">
        <f t="shared" si="0"/>
        <v>3.2</v>
      </c>
      <c r="O6" s="10">
        <f t="shared" ref="O6:O24" si="2">IF(E6="≤320mm",2.5,1)</f>
        <v>2.5</v>
      </c>
      <c r="P6" s="11">
        <f t="shared" ref="P6:P24" si="3">1-(N6/O6)</f>
        <v>-0.28000000000000003</v>
      </c>
      <c r="Q6" s="10" t="s">
        <v>33</v>
      </c>
      <c r="R6" s="11" t="str">
        <f t="shared" ref="R6:R24" si="4">IF(AND(P6&lt;0.5,P6&gt;-0.5),"Yes","No")</f>
        <v>Yes</v>
      </c>
      <c r="S6" s="10">
        <f t="shared" si="1"/>
        <v>842.1052631578948</v>
      </c>
      <c r="T6" s="11">
        <f t="shared" ref="T6:T24" si="5">IF(S6&lt;=125,1,IF(S6&lt;250,2,IF(S6&lt;500,3,IF(S6&lt;1000,4,5))))</f>
        <v>4</v>
      </c>
      <c r="U6" s="10">
        <f t="shared" ref="U6:U24" si="6">RANK(S6,S$5:S$24)</f>
        <v>1</v>
      </c>
    </row>
    <row r="7" spans="1:23" x14ac:dyDescent="0.45">
      <c r="A7" s="10">
        <v>3</v>
      </c>
      <c r="B7" s="11" t="s">
        <v>26</v>
      </c>
      <c r="C7" s="10" t="s">
        <v>27</v>
      </c>
      <c r="D7" s="11" t="s">
        <v>35</v>
      </c>
      <c r="E7" s="10" t="s">
        <v>29</v>
      </c>
      <c r="F7" s="11" t="s">
        <v>30</v>
      </c>
      <c r="G7" s="10" t="s">
        <v>36</v>
      </c>
      <c r="H7" s="11" t="s">
        <v>31</v>
      </c>
      <c r="I7" s="10"/>
      <c r="J7" s="11"/>
      <c r="K7" s="10"/>
      <c r="L7" s="11">
        <v>6</v>
      </c>
      <c r="M7" s="10">
        <v>10</v>
      </c>
      <c r="N7" s="11">
        <f t="shared" si="0"/>
        <v>2</v>
      </c>
      <c r="O7" s="10">
        <f t="shared" si="2"/>
        <v>2.5</v>
      </c>
      <c r="P7" s="11">
        <f t="shared" si="3"/>
        <v>0.19999999999999996</v>
      </c>
      <c r="Q7" s="10" t="s">
        <v>33</v>
      </c>
      <c r="R7" s="11" t="str">
        <f t="shared" si="4"/>
        <v>Yes</v>
      </c>
      <c r="S7" s="10">
        <f t="shared" si="1"/>
        <v>333.33333333333331</v>
      </c>
      <c r="T7" s="11">
        <f t="shared" si="5"/>
        <v>3</v>
      </c>
      <c r="U7" s="10">
        <f t="shared" si="6"/>
        <v>12</v>
      </c>
    </row>
    <row r="8" spans="1:23" x14ac:dyDescent="0.45">
      <c r="A8" s="10">
        <v>4</v>
      </c>
      <c r="B8" s="11" t="s">
        <v>26</v>
      </c>
      <c r="C8" s="10" t="s">
        <v>27</v>
      </c>
      <c r="D8" s="11" t="s">
        <v>35</v>
      </c>
      <c r="E8" s="10" t="s">
        <v>29</v>
      </c>
      <c r="F8" s="11" t="s">
        <v>30</v>
      </c>
      <c r="G8" s="10" t="s">
        <v>37</v>
      </c>
      <c r="H8" s="11" t="s">
        <v>31</v>
      </c>
      <c r="I8" s="10"/>
      <c r="J8" s="11"/>
      <c r="K8" s="10"/>
      <c r="L8" s="11">
        <v>6</v>
      </c>
      <c r="M8" s="10">
        <v>12</v>
      </c>
      <c r="N8" s="11">
        <f t="shared" si="0"/>
        <v>2.4</v>
      </c>
      <c r="O8" s="10">
        <f t="shared" si="2"/>
        <v>2.5</v>
      </c>
      <c r="P8" s="11">
        <f t="shared" si="3"/>
        <v>4.0000000000000036E-2</v>
      </c>
      <c r="Q8" s="10" t="s">
        <v>33</v>
      </c>
      <c r="R8" s="11" t="str">
        <f t="shared" si="4"/>
        <v>Yes</v>
      </c>
      <c r="S8" s="10">
        <f t="shared" si="1"/>
        <v>400</v>
      </c>
      <c r="T8" s="11">
        <f t="shared" si="5"/>
        <v>3</v>
      </c>
      <c r="U8" s="10">
        <f t="shared" si="6"/>
        <v>10</v>
      </c>
    </row>
    <row r="9" spans="1:23" x14ac:dyDescent="0.45">
      <c r="A9" s="10">
        <v>5</v>
      </c>
      <c r="B9" s="11" t="s">
        <v>26</v>
      </c>
      <c r="C9" s="10" t="s">
        <v>27</v>
      </c>
      <c r="D9" s="11" t="s">
        <v>35</v>
      </c>
      <c r="E9" s="10" t="s">
        <v>29</v>
      </c>
      <c r="F9" s="11" t="s">
        <v>30</v>
      </c>
      <c r="G9" s="10" t="s">
        <v>38</v>
      </c>
      <c r="H9" s="11" t="s">
        <v>31</v>
      </c>
      <c r="I9" s="10"/>
      <c r="J9" s="11"/>
      <c r="K9" s="10"/>
      <c r="L9" s="11">
        <v>4</v>
      </c>
      <c r="M9" s="10">
        <v>12</v>
      </c>
      <c r="N9" s="11">
        <f t="shared" si="0"/>
        <v>2.4</v>
      </c>
      <c r="O9" s="10">
        <f t="shared" si="2"/>
        <v>2.5</v>
      </c>
      <c r="P9" s="11">
        <f t="shared" si="3"/>
        <v>4.0000000000000036E-2</v>
      </c>
      <c r="Q9" s="10" t="s">
        <v>33</v>
      </c>
      <c r="R9" s="11" t="str">
        <f t="shared" si="4"/>
        <v>Yes</v>
      </c>
      <c r="S9" s="10">
        <f t="shared" si="1"/>
        <v>600</v>
      </c>
      <c r="T9" s="11">
        <f t="shared" si="5"/>
        <v>4</v>
      </c>
      <c r="U9" s="10">
        <f t="shared" si="6"/>
        <v>5</v>
      </c>
    </row>
    <row r="10" spans="1:23" x14ac:dyDescent="0.45">
      <c r="A10" s="10">
        <v>6</v>
      </c>
      <c r="B10" s="11" t="s">
        <v>26</v>
      </c>
      <c r="C10" s="10" t="s">
        <v>27</v>
      </c>
      <c r="D10" s="11" t="s">
        <v>35</v>
      </c>
      <c r="E10" s="10" t="s">
        <v>29</v>
      </c>
      <c r="F10" s="11" t="s">
        <v>30</v>
      </c>
      <c r="G10" s="10" t="s">
        <v>31</v>
      </c>
      <c r="H10" s="11" t="s">
        <v>31</v>
      </c>
      <c r="I10" s="10"/>
      <c r="J10" s="11"/>
      <c r="K10" s="10"/>
      <c r="L10" s="11">
        <v>5</v>
      </c>
      <c r="M10" s="10">
        <v>12</v>
      </c>
      <c r="N10" s="11">
        <f t="shared" si="0"/>
        <v>2.4</v>
      </c>
      <c r="O10" s="10">
        <f t="shared" si="2"/>
        <v>2.5</v>
      </c>
      <c r="P10" s="11">
        <f t="shared" si="3"/>
        <v>4.0000000000000036E-2</v>
      </c>
      <c r="Q10" s="10" t="s">
        <v>33</v>
      </c>
      <c r="R10" s="11" t="str">
        <f t="shared" si="4"/>
        <v>Yes</v>
      </c>
      <c r="S10" s="10">
        <f t="shared" si="1"/>
        <v>480</v>
      </c>
      <c r="T10" s="11">
        <f t="shared" si="5"/>
        <v>3</v>
      </c>
      <c r="U10" s="10">
        <f t="shared" si="6"/>
        <v>7</v>
      </c>
    </row>
    <row r="11" spans="1:23" x14ac:dyDescent="0.45">
      <c r="A11" s="10">
        <v>7</v>
      </c>
      <c r="B11" s="11" t="s">
        <v>26</v>
      </c>
      <c r="C11" s="10" t="s">
        <v>39</v>
      </c>
      <c r="D11" s="11" t="s">
        <v>40</v>
      </c>
      <c r="E11" s="10" t="s">
        <v>29</v>
      </c>
      <c r="F11" s="11" t="s">
        <v>30</v>
      </c>
      <c r="G11" s="10" t="s">
        <v>31</v>
      </c>
      <c r="H11" s="11" t="s">
        <v>31</v>
      </c>
      <c r="I11" s="10"/>
      <c r="J11" s="11"/>
      <c r="K11" s="10"/>
      <c r="L11" s="11">
        <v>5.5</v>
      </c>
      <c r="M11" s="10">
        <v>12</v>
      </c>
      <c r="N11" s="11">
        <f t="shared" si="0"/>
        <v>2.4</v>
      </c>
      <c r="O11" s="10">
        <f t="shared" si="2"/>
        <v>2.5</v>
      </c>
      <c r="P11" s="11">
        <f t="shared" si="3"/>
        <v>4.0000000000000036E-2</v>
      </c>
      <c r="Q11" s="10" t="s">
        <v>33</v>
      </c>
      <c r="R11" s="11" t="str">
        <f t="shared" si="4"/>
        <v>Yes</v>
      </c>
      <c r="S11" s="10">
        <f t="shared" si="1"/>
        <v>436.36363636363637</v>
      </c>
      <c r="T11" s="11">
        <f t="shared" si="5"/>
        <v>3</v>
      </c>
      <c r="U11" s="10">
        <f t="shared" si="6"/>
        <v>8</v>
      </c>
    </row>
    <row r="12" spans="1:23" x14ac:dyDescent="0.45">
      <c r="A12" s="10">
        <v>8</v>
      </c>
      <c r="B12" s="11" t="s">
        <v>41</v>
      </c>
      <c r="C12" s="10" t="s">
        <v>39</v>
      </c>
      <c r="D12" s="11" t="s">
        <v>31</v>
      </c>
      <c r="E12" s="10" t="s">
        <v>29</v>
      </c>
      <c r="F12" s="11" t="s">
        <v>31</v>
      </c>
      <c r="G12" s="10" t="s">
        <v>31</v>
      </c>
      <c r="H12" s="11" t="s">
        <v>31</v>
      </c>
      <c r="I12" s="10"/>
      <c r="J12" s="11"/>
      <c r="K12" s="10"/>
      <c r="L12" s="11">
        <v>45</v>
      </c>
      <c r="M12" s="10">
        <v>5</v>
      </c>
      <c r="N12" s="11">
        <f t="shared" si="0"/>
        <v>1</v>
      </c>
      <c r="O12" s="10">
        <f t="shared" si="2"/>
        <v>2.5</v>
      </c>
      <c r="P12" s="11">
        <f t="shared" si="3"/>
        <v>0.6</v>
      </c>
      <c r="Q12" s="10" t="s">
        <v>33</v>
      </c>
      <c r="R12" s="11" t="str">
        <f t="shared" si="4"/>
        <v>No</v>
      </c>
      <c r="S12" s="10">
        <f t="shared" si="1"/>
        <v>22.222222222222221</v>
      </c>
      <c r="T12" s="11">
        <f t="shared" si="5"/>
        <v>1</v>
      </c>
      <c r="U12" s="10">
        <f t="shared" si="6"/>
        <v>20</v>
      </c>
    </row>
    <row r="13" spans="1:23" x14ac:dyDescent="0.45">
      <c r="A13" s="10">
        <v>9</v>
      </c>
      <c r="B13" s="11" t="s">
        <v>41</v>
      </c>
      <c r="C13" s="10" t="s">
        <v>42</v>
      </c>
      <c r="D13" s="11" t="s">
        <v>31</v>
      </c>
      <c r="E13" s="10" t="s">
        <v>29</v>
      </c>
      <c r="F13" s="11" t="s">
        <v>31</v>
      </c>
      <c r="G13" s="10" t="s">
        <v>31</v>
      </c>
      <c r="H13" s="11" t="s">
        <v>31</v>
      </c>
      <c r="I13" s="10"/>
      <c r="J13" s="11"/>
      <c r="K13" s="10"/>
      <c r="L13" s="11">
        <v>40</v>
      </c>
      <c r="M13" s="10">
        <v>13</v>
      </c>
      <c r="N13" s="11">
        <f t="shared" si="0"/>
        <v>2.6</v>
      </c>
      <c r="O13" s="10">
        <f t="shared" si="2"/>
        <v>2.5</v>
      </c>
      <c r="P13" s="11">
        <f t="shared" si="3"/>
        <v>-4.0000000000000036E-2</v>
      </c>
      <c r="Q13" s="10" t="s">
        <v>33</v>
      </c>
      <c r="R13" s="11" t="str">
        <f t="shared" si="4"/>
        <v>Yes</v>
      </c>
      <c r="S13" s="10">
        <f t="shared" si="1"/>
        <v>65</v>
      </c>
      <c r="T13" s="11">
        <f t="shared" si="5"/>
        <v>1</v>
      </c>
      <c r="U13" s="10">
        <f t="shared" si="6"/>
        <v>18</v>
      </c>
    </row>
    <row r="14" spans="1:23" x14ac:dyDescent="0.45">
      <c r="A14" s="10">
        <v>10</v>
      </c>
      <c r="B14" s="11" t="s">
        <v>41</v>
      </c>
      <c r="C14" s="10" t="s">
        <v>43</v>
      </c>
      <c r="D14" s="11" t="s">
        <v>31</v>
      </c>
      <c r="E14" s="10" t="s">
        <v>29</v>
      </c>
      <c r="F14" s="11" t="s">
        <v>31</v>
      </c>
      <c r="G14" s="10" t="s">
        <v>31</v>
      </c>
      <c r="H14" s="11" t="s">
        <v>31</v>
      </c>
      <c r="I14" s="10"/>
      <c r="J14" s="11"/>
      <c r="K14" s="10"/>
      <c r="L14" s="11">
        <v>35</v>
      </c>
      <c r="M14" s="10">
        <v>13</v>
      </c>
      <c r="N14" s="11">
        <f t="shared" si="0"/>
        <v>2.6</v>
      </c>
      <c r="O14" s="10">
        <f t="shared" si="2"/>
        <v>2.5</v>
      </c>
      <c r="P14" s="11">
        <f t="shared" si="3"/>
        <v>-4.0000000000000036E-2</v>
      </c>
      <c r="Q14" s="10" t="s">
        <v>33</v>
      </c>
      <c r="R14" s="11" t="str">
        <f t="shared" si="4"/>
        <v>Yes</v>
      </c>
      <c r="S14" s="10">
        <f t="shared" si="1"/>
        <v>74.285714285714278</v>
      </c>
      <c r="T14" s="11">
        <f t="shared" si="5"/>
        <v>1</v>
      </c>
      <c r="U14" s="10">
        <f t="shared" si="6"/>
        <v>17</v>
      </c>
    </row>
    <row r="15" spans="1:23" x14ac:dyDescent="0.45">
      <c r="A15" s="10">
        <v>11</v>
      </c>
      <c r="B15" s="11" t="s">
        <v>44</v>
      </c>
      <c r="C15" s="10" t="s">
        <v>39</v>
      </c>
      <c r="D15" s="11" t="s">
        <v>31</v>
      </c>
      <c r="E15" s="10" t="s">
        <v>29</v>
      </c>
      <c r="F15" s="11" t="s">
        <v>31</v>
      </c>
      <c r="G15" s="10" t="s">
        <v>31</v>
      </c>
      <c r="H15" s="11" t="s">
        <v>31</v>
      </c>
      <c r="I15" s="10"/>
      <c r="J15" s="11"/>
      <c r="K15" s="10"/>
      <c r="L15" s="11">
        <v>8</v>
      </c>
      <c r="M15" s="10">
        <v>14</v>
      </c>
      <c r="N15" s="11">
        <f t="shared" si="0"/>
        <v>2.8</v>
      </c>
      <c r="O15" s="10">
        <f t="shared" si="2"/>
        <v>2.5</v>
      </c>
      <c r="P15" s="11">
        <f t="shared" si="3"/>
        <v>-0.11999999999999988</v>
      </c>
      <c r="Q15" s="10" t="s">
        <v>33</v>
      </c>
      <c r="R15" s="11" t="str">
        <f t="shared" si="4"/>
        <v>Yes</v>
      </c>
      <c r="S15" s="10">
        <f t="shared" si="1"/>
        <v>349.99999999999994</v>
      </c>
      <c r="T15" s="11">
        <f t="shared" si="5"/>
        <v>3</v>
      </c>
      <c r="U15" s="10">
        <f t="shared" si="6"/>
        <v>11</v>
      </c>
    </row>
    <row r="16" spans="1:23" x14ac:dyDescent="0.45">
      <c r="A16" s="10">
        <v>12</v>
      </c>
      <c r="B16" s="11" t="s">
        <v>44</v>
      </c>
      <c r="C16" s="10" t="s">
        <v>42</v>
      </c>
      <c r="D16" s="11" t="s">
        <v>31</v>
      </c>
      <c r="E16" s="10" t="s">
        <v>29</v>
      </c>
      <c r="F16" s="11" t="s">
        <v>31</v>
      </c>
      <c r="G16" s="10" t="s">
        <v>31</v>
      </c>
      <c r="H16" s="11" t="s">
        <v>31</v>
      </c>
      <c r="I16" s="10"/>
      <c r="J16" s="11"/>
      <c r="K16" s="10"/>
      <c r="L16" s="11">
        <v>10</v>
      </c>
      <c r="M16" s="10">
        <v>14</v>
      </c>
      <c r="N16" s="11">
        <f t="shared" si="0"/>
        <v>2.8</v>
      </c>
      <c r="O16" s="10">
        <f t="shared" si="2"/>
        <v>2.5</v>
      </c>
      <c r="P16" s="11">
        <f t="shared" si="3"/>
        <v>-0.11999999999999988</v>
      </c>
      <c r="Q16" s="10" t="s">
        <v>33</v>
      </c>
      <c r="R16" s="11" t="str">
        <f t="shared" si="4"/>
        <v>Yes</v>
      </c>
      <c r="S16" s="10">
        <f t="shared" si="1"/>
        <v>280</v>
      </c>
      <c r="T16" s="11">
        <f t="shared" si="5"/>
        <v>3</v>
      </c>
      <c r="U16" s="10">
        <f t="shared" si="6"/>
        <v>14</v>
      </c>
    </row>
    <row r="17" spans="1:23" x14ac:dyDescent="0.45">
      <c r="A17" s="10">
        <v>13</v>
      </c>
      <c r="B17" s="11" t="s">
        <v>45</v>
      </c>
      <c r="C17" s="10" t="s">
        <v>46</v>
      </c>
      <c r="D17" s="11" t="s">
        <v>31</v>
      </c>
      <c r="E17" s="10" t="s">
        <v>47</v>
      </c>
      <c r="F17" s="11" t="s">
        <v>31</v>
      </c>
      <c r="G17" s="10" t="s">
        <v>31</v>
      </c>
      <c r="H17" s="11" t="s">
        <v>31</v>
      </c>
      <c r="I17" s="10"/>
      <c r="J17" s="11"/>
      <c r="K17" s="10"/>
      <c r="L17" s="11">
        <v>45</v>
      </c>
      <c r="M17" s="10">
        <v>7</v>
      </c>
      <c r="N17" s="11">
        <f t="shared" si="0"/>
        <v>1.4</v>
      </c>
      <c r="O17" s="10">
        <f t="shared" si="2"/>
        <v>1</v>
      </c>
      <c r="P17" s="11">
        <f t="shared" si="3"/>
        <v>-0.39999999999999991</v>
      </c>
      <c r="Q17" s="10" t="s">
        <v>33</v>
      </c>
      <c r="R17" s="11" t="str">
        <f t="shared" si="4"/>
        <v>Yes</v>
      </c>
      <c r="S17" s="10">
        <f t="shared" si="1"/>
        <v>31.111111111111111</v>
      </c>
      <c r="T17" s="11">
        <f t="shared" si="5"/>
        <v>1</v>
      </c>
      <c r="U17" s="10">
        <f t="shared" si="6"/>
        <v>19</v>
      </c>
    </row>
    <row r="18" spans="1:23" x14ac:dyDescent="0.45">
      <c r="A18" s="10">
        <v>14</v>
      </c>
      <c r="B18" s="11" t="s">
        <v>45</v>
      </c>
      <c r="C18" s="10" t="s">
        <v>48</v>
      </c>
      <c r="D18" s="11" t="s">
        <v>49</v>
      </c>
      <c r="E18" s="10" t="s">
        <v>29</v>
      </c>
      <c r="F18" s="11" t="s">
        <v>31</v>
      </c>
      <c r="G18" s="10" t="s">
        <v>31</v>
      </c>
      <c r="H18" s="11" t="s">
        <v>38</v>
      </c>
      <c r="I18" s="10" t="s">
        <v>32</v>
      </c>
      <c r="J18" s="11"/>
      <c r="K18" s="10"/>
      <c r="L18" s="11">
        <v>6</v>
      </c>
      <c r="M18" s="10">
        <v>13</v>
      </c>
      <c r="N18" s="11">
        <f t="shared" si="0"/>
        <v>2.6</v>
      </c>
      <c r="O18" s="10">
        <f t="shared" si="2"/>
        <v>2.5</v>
      </c>
      <c r="P18" s="11">
        <f t="shared" si="3"/>
        <v>-4.0000000000000036E-2</v>
      </c>
      <c r="Q18" s="10" t="s">
        <v>33</v>
      </c>
      <c r="R18" s="11" t="str">
        <f t="shared" si="4"/>
        <v>Yes</v>
      </c>
      <c r="S18" s="10">
        <f t="shared" si="1"/>
        <v>433.33333333333331</v>
      </c>
      <c r="T18" s="11">
        <f t="shared" si="5"/>
        <v>3</v>
      </c>
      <c r="U18" s="10">
        <f t="shared" si="6"/>
        <v>9</v>
      </c>
    </row>
    <row r="19" spans="1:23" x14ac:dyDescent="0.45">
      <c r="A19" s="10">
        <v>15</v>
      </c>
      <c r="B19" s="11" t="s">
        <v>45</v>
      </c>
      <c r="C19" s="10" t="s">
        <v>48</v>
      </c>
      <c r="D19" s="11" t="s">
        <v>49</v>
      </c>
      <c r="E19" s="10" t="s">
        <v>29</v>
      </c>
      <c r="F19" s="11" t="s">
        <v>31</v>
      </c>
      <c r="G19" s="10" t="s">
        <v>31</v>
      </c>
      <c r="H19" s="11" t="s">
        <v>38</v>
      </c>
      <c r="I19" s="10" t="s">
        <v>34</v>
      </c>
      <c r="J19" s="11"/>
      <c r="K19" s="10"/>
      <c r="L19" s="11">
        <v>5</v>
      </c>
      <c r="M19" s="10">
        <v>13</v>
      </c>
      <c r="N19" s="11">
        <f t="shared" si="0"/>
        <v>2.6</v>
      </c>
      <c r="O19" s="10">
        <f t="shared" si="2"/>
        <v>2.5</v>
      </c>
      <c r="P19" s="11">
        <f t="shared" si="3"/>
        <v>-4.0000000000000036E-2</v>
      </c>
      <c r="Q19" s="10" t="s">
        <v>33</v>
      </c>
      <c r="R19" s="11" t="str">
        <f t="shared" si="4"/>
        <v>Yes</v>
      </c>
      <c r="S19" s="10">
        <f t="shared" si="1"/>
        <v>520</v>
      </c>
      <c r="T19" s="11">
        <f t="shared" si="5"/>
        <v>4</v>
      </c>
      <c r="U19" s="10">
        <f t="shared" si="6"/>
        <v>6</v>
      </c>
    </row>
    <row r="20" spans="1:23" x14ac:dyDescent="0.45">
      <c r="A20" s="10">
        <v>16</v>
      </c>
      <c r="B20" s="11" t="s">
        <v>45</v>
      </c>
      <c r="C20" s="10" t="s">
        <v>48</v>
      </c>
      <c r="D20" s="11" t="s">
        <v>49</v>
      </c>
      <c r="E20" s="10" t="s">
        <v>29</v>
      </c>
      <c r="F20" s="11" t="s">
        <v>31</v>
      </c>
      <c r="G20" s="10" t="s">
        <v>31</v>
      </c>
      <c r="H20" s="11" t="s">
        <v>38</v>
      </c>
      <c r="I20" s="10" t="s">
        <v>50</v>
      </c>
      <c r="J20" s="11"/>
      <c r="K20" s="10"/>
      <c r="L20" s="11">
        <v>8</v>
      </c>
      <c r="M20" s="10">
        <v>13</v>
      </c>
      <c r="N20" s="11">
        <f t="shared" si="0"/>
        <v>2.6</v>
      </c>
      <c r="O20" s="10">
        <f t="shared" si="2"/>
        <v>2.5</v>
      </c>
      <c r="P20" s="11">
        <f t="shared" si="3"/>
        <v>-4.0000000000000036E-2</v>
      </c>
      <c r="Q20" s="10" t="s">
        <v>33</v>
      </c>
      <c r="R20" s="11" t="str">
        <f t="shared" si="4"/>
        <v>Yes</v>
      </c>
      <c r="S20" s="10">
        <f t="shared" si="1"/>
        <v>325</v>
      </c>
      <c r="T20" s="11">
        <f t="shared" si="5"/>
        <v>3</v>
      </c>
      <c r="U20" s="10">
        <f t="shared" si="6"/>
        <v>13</v>
      </c>
    </row>
    <row r="21" spans="1:23" x14ac:dyDescent="0.45">
      <c r="A21" s="10">
        <v>17</v>
      </c>
      <c r="B21" s="11" t="s">
        <v>45</v>
      </c>
      <c r="C21" s="10" t="s">
        <v>46</v>
      </c>
      <c r="D21" s="11" t="s">
        <v>31</v>
      </c>
      <c r="E21" s="10" t="s">
        <v>29</v>
      </c>
      <c r="F21" s="11" t="s">
        <v>30</v>
      </c>
      <c r="G21" s="10" t="s">
        <v>31</v>
      </c>
      <c r="H21" s="11" t="s">
        <v>31</v>
      </c>
      <c r="I21" s="10"/>
      <c r="J21" s="11" t="s">
        <v>51</v>
      </c>
      <c r="K21" s="10"/>
      <c r="L21" s="11">
        <v>15</v>
      </c>
      <c r="M21" s="10">
        <v>13</v>
      </c>
      <c r="N21" s="11">
        <f t="shared" si="0"/>
        <v>2.6</v>
      </c>
      <c r="O21" s="10">
        <f t="shared" si="2"/>
        <v>2.5</v>
      </c>
      <c r="P21" s="11">
        <f t="shared" si="3"/>
        <v>-4.0000000000000036E-2</v>
      </c>
      <c r="Q21" s="10" t="s">
        <v>33</v>
      </c>
      <c r="R21" s="11" t="str">
        <f t="shared" si="4"/>
        <v>Yes</v>
      </c>
      <c r="S21" s="10">
        <f t="shared" si="1"/>
        <v>173.33333333333334</v>
      </c>
      <c r="T21" s="11">
        <f t="shared" si="5"/>
        <v>2</v>
      </c>
      <c r="U21" s="10">
        <f t="shared" si="6"/>
        <v>15</v>
      </c>
    </row>
    <row r="22" spans="1:23" x14ac:dyDescent="0.45">
      <c r="A22" s="10">
        <v>18</v>
      </c>
      <c r="B22" s="11" t="s">
        <v>45</v>
      </c>
      <c r="C22" s="10" t="s">
        <v>48</v>
      </c>
      <c r="D22" s="11" t="s">
        <v>31</v>
      </c>
      <c r="E22" s="10" t="s">
        <v>29</v>
      </c>
      <c r="F22" s="11" t="s">
        <v>52</v>
      </c>
      <c r="G22" s="10" t="s">
        <v>31</v>
      </c>
      <c r="H22" s="11" t="s">
        <v>31</v>
      </c>
      <c r="I22" s="10"/>
      <c r="J22" s="11" t="s">
        <v>51</v>
      </c>
      <c r="K22" s="10"/>
      <c r="L22" s="11">
        <v>16</v>
      </c>
      <c r="M22" s="10">
        <v>12</v>
      </c>
      <c r="N22" s="11">
        <f t="shared" si="0"/>
        <v>2.4</v>
      </c>
      <c r="O22" s="10">
        <f t="shared" si="2"/>
        <v>2.5</v>
      </c>
      <c r="P22" s="11">
        <f t="shared" si="3"/>
        <v>4.0000000000000036E-2</v>
      </c>
      <c r="Q22" s="10" t="s">
        <v>33</v>
      </c>
      <c r="R22" s="11" t="str">
        <f t="shared" si="4"/>
        <v>Yes</v>
      </c>
      <c r="S22" s="10">
        <f t="shared" si="1"/>
        <v>150</v>
      </c>
      <c r="T22" s="11">
        <f t="shared" si="5"/>
        <v>2</v>
      </c>
      <c r="U22" s="10">
        <f t="shared" si="6"/>
        <v>16</v>
      </c>
    </row>
    <row r="23" spans="1:23" x14ac:dyDescent="0.45">
      <c r="A23" s="10">
        <v>19</v>
      </c>
      <c r="B23" s="11" t="s">
        <v>45</v>
      </c>
      <c r="C23" s="10" t="s">
        <v>27</v>
      </c>
      <c r="D23" s="11" t="s">
        <v>31</v>
      </c>
      <c r="E23" s="10" t="s">
        <v>29</v>
      </c>
      <c r="F23" s="11" t="s">
        <v>52</v>
      </c>
      <c r="G23" s="10" t="s">
        <v>31</v>
      </c>
      <c r="H23" s="11" t="s">
        <v>31</v>
      </c>
      <c r="I23" s="10"/>
      <c r="J23" s="11" t="s">
        <v>51</v>
      </c>
      <c r="K23" s="10"/>
      <c r="L23" s="11">
        <v>3.5</v>
      </c>
      <c r="M23" s="10">
        <v>12</v>
      </c>
      <c r="N23" s="11">
        <f t="shared" si="0"/>
        <v>2.4</v>
      </c>
      <c r="O23" s="10">
        <f t="shared" si="2"/>
        <v>2.5</v>
      </c>
      <c r="P23" s="11">
        <f t="shared" si="3"/>
        <v>4.0000000000000036E-2</v>
      </c>
      <c r="Q23" s="10" t="s">
        <v>33</v>
      </c>
      <c r="R23" s="11" t="str">
        <f t="shared" si="4"/>
        <v>Yes</v>
      </c>
      <c r="S23" s="10">
        <f t="shared" si="1"/>
        <v>685.71428571428567</v>
      </c>
      <c r="T23" s="11">
        <f t="shared" si="5"/>
        <v>4</v>
      </c>
      <c r="U23" s="10">
        <f t="shared" si="6"/>
        <v>3</v>
      </c>
    </row>
    <row r="24" spans="1:23" ht="14.1" thickBot="1" x14ac:dyDescent="0.5">
      <c r="A24" s="10">
        <v>20</v>
      </c>
      <c r="B24" s="11" t="s">
        <v>45</v>
      </c>
      <c r="C24" s="10" t="s">
        <v>39</v>
      </c>
      <c r="D24" s="11" t="s">
        <v>31</v>
      </c>
      <c r="E24" s="10" t="s">
        <v>29</v>
      </c>
      <c r="F24" s="11" t="s">
        <v>30</v>
      </c>
      <c r="G24" s="10" t="s">
        <v>31</v>
      </c>
      <c r="H24" s="11" t="s">
        <v>31</v>
      </c>
      <c r="I24" s="10"/>
      <c r="J24" s="11" t="s">
        <v>51</v>
      </c>
      <c r="K24" s="10"/>
      <c r="L24" s="11">
        <v>3.4</v>
      </c>
      <c r="M24" s="10">
        <v>12</v>
      </c>
      <c r="N24" s="11">
        <f t="shared" si="0"/>
        <v>2.4</v>
      </c>
      <c r="O24" s="10">
        <f t="shared" si="2"/>
        <v>2.5</v>
      </c>
      <c r="P24" s="11">
        <f t="shared" si="3"/>
        <v>4.0000000000000036E-2</v>
      </c>
      <c r="Q24" s="10" t="s">
        <v>33</v>
      </c>
      <c r="R24" s="11" t="str">
        <f t="shared" si="4"/>
        <v>Yes</v>
      </c>
      <c r="S24" s="10">
        <f t="shared" si="1"/>
        <v>705.88235294117646</v>
      </c>
      <c r="T24" s="11">
        <f t="shared" si="5"/>
        <v>4</v>
      </c>
      <c r="U24" s="10">
        <f t="shared" si="6"/>
        <v>2</v>
      </c>
    </row>
    <row r="25" spans="1:23" ht="14.4" thickBot="1" x14ac:dyDescent="0.55000000000000004">
      <c r="M25" s="12" t="s">
        <v>53</v>
      </c>
      <c r="N25" s="12">
        <f>SUM(N5:N24)</f>
        <v>48.400000000000006</v>
      </c>
      <c r="O25" s="12">
        <f>SUM(O5:O24)</f>
        <v>48.5</v>
      </c>
      <c r="P25" s="12">
        <f>1-(N25/O25)</f>
        <v>2.0618556701029744E-3</v>
      </c>
      <c r="Q25" s="12" t="s">
        <v>54</v>
      </c>
      <c r="R25" s="12" t="str">
        <f>IF(AND(P25&lt;0.1,P25&gt;-0.1),"Yes","No")</f>
        <v>Yes</v>
      </c>
      <c r="S25" s="13"/>
    </row>
    <row r="26" spans="1:23" ht="14.1" thickBot="1" x14ac:dyDescent="0.5">
      <c r="M26" s="14"/>
      <c r="N26" s="14"/>
      <c r="O26" s="12" t="s">
        <v>55</v>
      </c>
      <c r="P26" s="12">
        <f>AVERAGE(P5:P24)</f>
        <v>-9.9999999999999811E-3</v>
      </c>
      <c r="Q26" s="12" t="s">
        <v>54</v>
      </c>
      <c r="R26" s="12" t="str">
        <f>IF(AND(P26&lt;0.1,P26&gt;-0.1),"Yes","No")</f>
        <v>Yes</v>
      </c>
    </row>
    <row r="28" spans="1:23" s="20" customFormat="1" ht="25.2" customHeight="1" x14ac:dyDescent="0.45">
      <c r="A28" s="19" t="s">
        <v>56</v>
      </c>
      <c r="B28" s="19"/>
      <c r="C28" s="19"/>
      <c r="D28" s="19"/>
      <c r="E28" s="19"/>
      <c r="F28" s="19"/>
      <c r="G28" s="19"/>
      <c r="H28" s="19"/>
      <c r="I28" s="19"/>
      <c r="J28" s="19"/>
      <c r="K28" s="19"/>
      <c r="L28" s="19"/>
      <c r="M28" s="19"/>
      <c r="N28" s="19"/>
      <c r="O28" s="19"/>
      <c r="P28" s="19"/>
      <c r="Q28" s="19"/>
      <c r="R28" s="19"/>
      <c r="S28" s="19"/>
      <c r="T28" s="19"/>
      <c r="U28" s="19"/>
      <c r="V28" s="19"/>
      <c r="W28" s="19"/>
    </row>
    <row r="30" spans="1:23" s="15" customFormat="1" ht="36.9" x14ac:dyDescent="0.45">
      <c r="A30" s="9" t="s">
        <v>57</v>
      </c>
      <c r="B30" s="9" t="s">
        <v>25</v>
      </c>
      <c r="C30" s="9" t="s">
        <v>18</v>
      </c>
      <c r="D30" s="9" t="s">
        <v>58</v>
      </c>
      <c r="E30" s="9" t="s">
        <v>59</v>
      </c>
      <c r="F30" s="9" t="s">
        <v>60</v>
      </c>
    </row>
    <row r="31" spans="1:23" x14ac:dyDescent="0.45">
      <c r="A31" s="10" cm="1">
        <f t="array" ref="A31">INDEX(A$5:A$24,_xlfn.XMATCH($B31,$U$5:$U$24),0)</f>
        <v>2</v>
      </c>
      <c r="B31" s="11">
        <v>1</v>
      </c>
      <c r="C31" s="10" cm="1">
        <f t="array" ref="C31">INDEX(N$5:N$24,_xlfn.XMATCH($B31,$U$5:$U$24),0)</f>
        <v>3.2</v>
      </c>
      <c r="D31" s="11">
        <f>C31</f>
        <v>3.2</v>
      </c>
      <c r="E31" s="10" cm="1">
        <f t="array" ref="E31">INDEX(L$5:L$24,_xlfn.XMATCH($B31,$U$5:$U$24),0)</f>
        <v>3.8</v>
      </c>
      <c r="F31" s="11">
        <f>E31</f>
        <v>3.8</v>
      </c>
    </row>
    <row r="32" spans="1:23" x14ac:dyDescent="0.45">
      <c r="A32" s="10" cm="1">
        <f t="array" ref="A32">INDEX(A$5:A$24,_xlfn.XMATCH($B32,$U$5:$U$24),0)</f>
        <v>20</v>
      </c>
      <c r="B32" s="11">
        <v>2</v>
      </c>
      <c r="C32" s="10" cm="1">
        <f t="array" ref="C32">INDEX(N$5:N$24,_xlfn.XMATCH($B32,$U$5:$U$24),0)</f>
        <v>2.4</v>
      </c>
      <c r="D32" s="11">
        <f>D31+C32</f>
        <v>5.6</v>
      </c>
      <c r="E32" s="10" cm="1">
        <f t="array" ref="E32">INDEX(L$5:L$24,_xlfn.XMATCH($B32,$U$5:$U$24),0)</f>
        <v>3.4</v>
      </c>
      <c r="F32" s="11">
        <f>F31+E32</f>
        <v>7.1999999999999993</v>
      </c>
    </row>
    <row r="33" spans="1:6" x14ac:dyDescent="0.45">
      <c r="A33" s="10" cm="1">
        <f t="array" ref="A33">INDEX(A$5:A$24,_xlfn.XMATCH($B33,$U$5:$U$24),0)</f>
        <v>19</v>
      </c>
      <c r="B33" s="11">
        <v>3</v>
      </c>
      <c r="C33" s="10" cm="1">
        <f t="array" ref="C33">INDEX(N$5:N$24,_xlfn.XMATCH($B33,$U$5:$U$24),0)</f>
        <v>2.4</v>
      </c>
      <c r="D33" s="11">
        <f t="shared" ref="D33:F50" si="7">D32+C33</f>
        <v>8</v>
      </c>
      <c r="E33" s="10" cm="1">
        <f t="array" ref="E33">INDEX(L$5:L$24,_xlfn.XMATCH($B33,$U$5:$U$24),0)</f>
        <v>3.5</v>
      </c>
      <c r="F33" s="11">
        <f t="shared" si="7"/>
        <v>10.7</v>
      </c>
    </row>
    <row r="34" spans="1:6" x14ac:dyDescent="0.45">
      <c r="A34" s="10" cm="1">
        <f t="array" ref="A34">INDEX(A$5:A$24,_xlfn.XMATCH($B34,$U$5:$U$24),0)</f>
        <v>1</v>
      </c>
      <c r="B34" s="11">
        <v>4</v>
      </c>
      <c r="C34" s="10" cm="1">
        <f t="array" ref="C34">INDEX(N$5:N$24,_xlfn.XMATCH($B34,$U$5:$U$24),0)</f>
        <v>2.8</v>
      </c>
      <c r="D34" s="11">
        <f t="shared" si="7"/>
        <v>10.8</v>
      </c>
      <c r="E34" s="10" cm="1">
        <f t="array" ref="E34">INDEX(L$5:L$24,_xlfn.XMATCH($B34,$U$5:$U$24),0)</f>
        <v>4.2</v>
      </c>
      <c r="F34" s="11">
        <f t="shared" si="7"/>
        <v>14.899999999999999</v>
      </c>
    </row>
    <row r="35" spans="1:6" x14ac:dyDescent="0.45">
      <c r="A35" s="10" cm="1">
        <f t="array" ref="A35">INDEX(A$5:A$24,_xlfn.XMATCH($B35,$U$5:$U$24),0)</f>
        <v>5</v>
      </c>
      <c r="B35" s="11">
        <v>5</v>
      </c>
      <c r="C35" s="10" cm="1">
        <f t="array" ref="C35">INDEX(N$5:N$24,_xlfn.XMATCH($B35,$U$5:$U$24),0)</f>
        <v>2.4</v>
      </c>
      <c r="D35" s="11">
        <f t="shared" si="7"/>
        <v>13.200000000000001</v>
      </c>
      <c r="E35" s="10" cm="1">
        <f t="array" ref="E35">INDEX(L$5:L$24,_xlfn.XMATCH($B35,$U$5:$U$24),0)</f>
        <v>4</v>
      </c>
      <c r="F35" s="11">
        <f t="shared" si="7"/>
        <v>18.899999999999999</v>
      </c>
    </row>
    <row r="36" spans="1:6" x14ac:dyDescent="0.45">
      <c r="A36" s="10" cm="1">
        <f t="array" ref="A36">INDEX(A$5:A$24,_xlfn.XMATCH($B36,$U$5:$U$24),0)</f>
        <v>15</v>
      </c>
      <c r="B36" s="11">
        <v>6</v>
      </c>
      <c r="C36" s="10" cm="1">
        <f t="array" ref="C36">INDEX(N$5:N$24,_xlfn.XMATCH($B36,$U$5:$U$24),0)</f>
        <v>2.6</v>
      </c>
      <c r="D36" s="11">
        <f t="shared" si="7"/>
        <v>15.8</v>
      </c>
      <c r="E36" s="10" cm="1">
        <f t="array" ref="E36">INDEX(L$5:L$24,_xlfn.XMATCH($B36,$U$5:$U$24),0)</f>
        <v>5</v>
      </c>
      <c r="F36" s="11">
        <f t="shared" si="7"/>
        <v>23.9</v>
      </c>
    </row>
    <row r="37" spans="1:6" x14ac:dyDescent="0.45">
      <c r="A37" s="10" cm="1">
        <f t="array" ref="A37">INDEX(A$5:A$24,_xlfn.XMATCH($B37,$U$5:$U$24),0)</f>
        <v>6</v>
      </c>
      <c r="B37" s="11">
        <v>7</v>
      </c>
      <c r="C37" s="10" cm="1">
        <f t="array" ref="C37">INDEX(N$5:N$24,_xlfn.XMATCH($B37,$U$5:$U$24),0)</f>
        <v>2.4</v>
      </c>
      <c r="D37" s="11">
        <f t="shared" si="7"/>
        <v>18.2</v>
      </c>
      <c r="E37" s="10" cm="1">
        <f t="array" ref="E37">INDEX(L$5:L$24,_xlfn.XMATCH($B37,$U$5:$U$24),0)</f>
        <v>5</v>
      </c>
      <c r="F37" s="11">
        <f t="shared" si="7"/>
        <v>28.9</v>
      </c>
    </row>
    <row r="38" spans="1:6" x14ac:dyDescent="0.45">
      <c r="A38" s="10" cm="1">
        <f t="array" ref="A38">INDEX(A$5:A$24,_xlfn.XMATCH($B38,$U$5:$U$24),0)</f>
        <v>7</v>
      </c>
      <c r="B38" s="11">
        <v>8</v>
      </c>
      <c r="C38" s="10" cm="1">
        <f t="array" ref="C38">INDEX(N$5:N$24,_xlfn.XMATCH($B38,$U$5:$U$24),0)</f>
        <v>2.4</v>
      </c>
      <c r="D38" s="11">
        <f t="shared" si="7"/>
        <v>20.599999999999998</v>
      </c>
      <c r="E38" s="10" cm="1">
        <f t="array" ref="E38">INDEX(L$5:L$24,_xlfn.XMATCH($B38,$U$5:$U$24),0)</f>
        <v>5.5</v>
      </c>
      <c r="F38" s="11">
        <f t="shared" si="7"/>
        <v>34.4</v>
      </c>
    </row>
    <row r="39" spans="1:6" x14ac:dyDescent="0.45">
      <c r="A39" s="10" cm="1">
        <f t="array" ref="A39">INDEX(A$5:A$24,_xlfn.XMATCH($B39,$U$5:$U$24),0)</f>
        <v>14</v>
      </c>
      <c r="B39" s="11">
        <v>9</v>
      </c>
      <c r="C39" s="10" cm="1">
        <f t="array" ref="C39">INDEX(N$5:N$24,_xlfn.XMATCH($B39,$U$5:$U$24),0)</f>
        <v>2.6</v>
      </c>
      <c r="D39" s="11">
        <f t="shared" si="7"/>
        <v>23.2</v>
      </c>
      <c r="E39" s="10" cm="1">
        <f t="array" ref="E39">INDEX(L$5:L$24,_xlfn.XMATCH($B39,$U$5:$U$24),0)</f>
        <v>6</v>
      </c>
      <c r="F39" s="11">
        <f t="shared" si="7"/>
        <v>40.4</v>
      </c>
    </row>
    <row r="40" spans="1:6" x14ac:dyDescent="0.45">
      <c r="A40" s="10" cm="1">
        <f t="array" ref="A40">INDEX(A$5:A$24,_xlfn.XMATCH($B40,$U$5:$U$24),0)</f>
        <v>4</v>
      </c>
      <c r="B40" s="11">
        <v>10</v>
      </c>
      <c r="C40" s="10" cm="1">
        <f t="array" ref="C40">INDEX(N$5:N$24,_xlfn.XMATCH($B40,$U$5:$U$24),0)</f>
        <v>2.4</v>
      </c>
      <c r="D40" s="11">
        <f t="shared" si="7"/>
        <v>25.599999999999998</v>
      </c>
      <c r="E40" s="10" cm="1">
        <f t="array" ref="E40">INDEX(L$5:L$24,_xlfn.XMATCH($B40,$U$5:$U$24),0)</f>
        <v>6</v>
      </c>
      <c r="F40" s="11">
        <f t="shared" si="7"/>
        <v>46.4</v>
      </c>
    </row>
    <row r="41" spans="1:6" x14ac:dyDescent="0.45">
      <c r="A41" s="10" cm="1">
        <f t="array" ref="A41">INDEX(A$5:A$24,_xlfn.XMATCH($B41,$U$5:$U$24),0)</f>
        <v>11</v>
      </c>
      <c r="B41" s="11">
        <v>11</v>
      </c>
      <c r="C41" s="10" cm="1">
        <f t="array" ref="C41">INDEX(N$5:N$24,_xlfn.XMATCH($B41,$U$5:$U$24),0)</f>
        <v>2.8</v>
      </c>
      <c r="D41" s="11">
        <f t="shared" si="7"/>
        <v>28.4</v>
      </c>
      <c r="E41" s="10" cm="1">
        <f t="array" ref="E41">INDEX(L$5:L$24,_xlfn.XMATCH($B41,$U$5:$U$24),0)</f>
        <v>8</v>
      </c>
      <c r="F41" s="11">
        <f t="shared" si="7"/>
        <v>54.4</v>
      </c>
    </row>
    <row r="42" spans="1:6" x14ac:dyDescent="0.45">
      <c r="A42" s="10" cm="1">
        <f t="array" ref="A42">INDEX(A$5:A$24,_xlfn.XMATCH($B42,$U$5:$U$24),0)</f>
        <v>3</v>
      </c>
      <c r="B42" s="11">
        <v>12</v>
      </c>
      <c r="C42" s="10" cm="1">
        <f t="array" ref="C42">INDEX(N$5:N$24,_xlfn.XMATCH($B42,$U$5:$U$24),0)</f>
        <v>2</v>
      </c>
      <c r="D42" s="11">
        <f t="shared" si="7"/>
        <v>30.4</v>
      </c>
      <c r="E42" s="10" cm="1">
        <f t="array" ref="E42">INDEX(L$5:L$24,_xlfn.XMATCH($B42,$U$5:$U$24),0)</f>
        <v>6</v>
      </c>
      <c r="F42" s="11">
        <f t="shared" si="7"/>
        <v>60.4</v>
      </c>
    </row>
    <row r="43" spans="1:6" x14ac:dyDescent="0.45">
      <c r="A43" s="10" cm="1">
        <f t="array" ref="A43">INDEX(A$5:A$24,_xlfn.XMATCH($B43,$U$5:$U$24),0)</f>
        <v>16</v>
      </c>
      <c r="B43" s="11">
        <v>13</v>
      </c>
      <c r="C43" s="10" cm="1">
        <f t="array" ref="C43">INDEX(N$5:N$24,_xlfn.XMATCH($B43,$U$5:$U$24),0)</f>
        <v>2.6</v>
      </c>
      <c r="D43" s="11">
        <f t="shared" si="7"/>
        <v>33</v>
      </c>
      <c r="E43" s="10" cm="1">
        <f t="array" ref="E43">INDEX(L$5:L$24,_xlfn.XMATCH($B43,$U$5:$U$24),0)</f>
        <v>8</v>
      </c>
      <c r="F43" s="11">
        <f t="shared" si="7"/>
        <v>68.400000000000006</v>
      </c>
    </row>
    <row r="44" spans="1:6" x14ac:dyDescent="0.45">
      <c r="A44" s="10" cm="1">
        <f t="array" ref="A44">INDEX(A$5:A$24,_xlfn.XMATCH($B44,$U$5:$U$24),0)</f>
        <v>12</v>
      </c>
      <c r="B44" s="11">
        <v>14</v>
      </c>
      <c r="C44" s="10" cm="1">
        <f t="array" ref="C44">INDEX(N$5:N$24,_xlfn.XMATCH($B44,$U$5:$U$24),0)</f>
        <v>2.8</v>
      </c>
      <c r="D44" s="11">
        <f t="shared" si="7"/>
        <v>35.799999999999997</v>
      </c>
      <c r="E44" s="10" cm="1">
        <f t="array" ref="E44">INDEX(L$5:L$24,_xlfn.XMATCH($B44,$U$5:$U$24),0)</f>
        <v>10</v>
      </c>
      <c r="F44" s="11">
        <f t="shared" si="7"/>
        <v>78.400000000000006</v>
      </c>
    </row>
    <row r="45" spans="1:6" x14ac:dyDescent="0.45">
      <c r="A45" s="10" cm="1">
        <f t="array" ref="A45">INDEX(A$5:A$24,_xlfn.XMATCH($B45,$U$5:$U$24),0)</f>
        <v>17</v>
      </c>
      <c r="B45" s="11">
        <v>15</v>
      </c>
      <c r="C45" s="10" cm="1">
        <f t="array" ref="C45">INDEX(N$5:N$24,_xlfn.XMATCH($B45,$U$5:$U$24),0)</f>
        <v>2.6</v>
      </c>
      <c r="D45" s="11">
        <f t="shared" si="7"/>
        <v>38.4</v>
      </c>
      <c r="E45" s="10" cm="1">
        <f t="array" ref="E45">INDEX(L$5:L$24,_xlfn.XMATCH($B45,$U$5:$U$24),0)</f>
        <v>15</v>
      </c>
      <c r="F45" s="11">
        <f t="shared" si="7"/>
        <v>93.4</v>
      </c>
    </row>
    <row r="46" spans="1:6" x14ac:dyDescent="0.45">
      <c r="A46" s="10" cm="1">
        <f t="array" ref="A46">INDEX(A$5:A$24,_xlfn.XMATCH($B46,$U$5:$U$24),0)</f>
        <v>18</v>
      </c>
      <c r="B46" s="11">
        <v>16</v>
      </c>
      <c r="C46" s="10" cm="1">
        <f t="array" ref="C46">INDEX(N$5:N$24,_xlfn.XMATCH($B46,$U$5:$U$24),0)</f>
        <v>2.4</v>
      </c>
      <c r="D46" s="11">
        <f t="shared" si="7"/>
        <v>40.799999999999997</v>
      </c>
      <c r="E46" s="10" cm="1">
        <f t="array" ref="E46">INDEX(L$5:L$24,_xlfn.XMATCH($B46,$U$5:$U$24),0)</f>
        <v>16</v>
      </c>
      <c r="F46" s="11">
        <f t="shared" si="7"/>
        <v>109.4</v>
      </c>
    </row>
    <row r="47" spans="1:6" x14ac:dyDescent="0.45">
      <c r="A47" s="10" cm="1">
        <f t="array" ref="A47">INDEX(A$5:A$24,_xlfn.XMATCH($B47,$U$5:$U$24),0)</f>
        <v>10</v>
      </c>
      <c r="B47" s="11">
        <v>17</v>
      </c>
      <c r="C47" s="10" cm="1">
        <f t="array" ref="C47">INDEX(N$5:N$24,_xlfn.XMATCH($B47,$U$5:$U$24),0)</f>
        <v>2.6</v>
      </c>
      <c r="D47" s="11">
        <f t="shared" si="7"/>
        <v>43.4</v>
      </c>
      <c r="E47" s="10" cm="1">
        <f t="array" ref="E47">INDEX(L$5:L$24,_xlfn.XMATCH($B47,$U$5:$U$24),0)</f>
        <v>35</v>
      </c>
      <c r="F47" s="11">
        <f t="shared" si="7"/>
        <v>144.4</v>
      </c>
    </row>
    <row r="48" spans="1:6" x14ac:dyDescent="0.45">
      <c r="A48" s="10" cm="1">
        <f t="array" ref="A48">INDEX(A$5:A$24,_xlfn.XMATCH($B48,$U$5:$U$24),0)</f>
        <v>9</v>
      </c>
      <c r="B48" s="11">
        <v>18</v>
      </c>
      <c r="C48" s="10" cm="1">
        <f t="array" ref="C48">INDEX(N$5:N$24,_xlfn.XMATCH($B48,$U$5:$U$24),0)</f>
        <v>2.6</v>
      </c>
      <c r="D48" s="11">
        <f t="shared" si="7"/>
        <v>46</v>
      </c>
      <c r="E48" s="10" cm="1">
        <f t="array" ref="E48">INDEX(L$5:L$24,_xlfn.XMATCH($B48,$U$5:$U$24),0)</f>
        <v>40</v>
      </c>
      <c r="F48" s="11">
        <f t="shared" si="7"/>
        <v>184.4</v>
      </c>
    </row>
    <row r="49" spans="1:6" x14ac:dyDescent="0.45">
      <c r="A49" s="10" cm="1">
        <f t="array" ref="A49">INDEX(A$5:A$24,_xlfn.XMATCH($B49,$U$5:$U$24),0)</f>
        <v>13</v>
      </c>
      <c r="B49" s="11">
        <v>19</v>
      </c>
      <c r="C49" s="10" cm="1">
        <f t="array" ref="C49">INDEX(N$5:N$24,_xlfn.XMATCH($B49,$U$5:$U$24),0)</f>
        <v>1.4</v>
      </c>
      <c r="D49" s="11">
        <f t="shared" si="7"/>
        <v>47.4</v>
      </c>
      <c r="E49" s="10" cm="1">
        <f t="array" ref="E49">INDEX(L$5:L$24,_xlfn.XMATCH($B49,$U$5:$U$24),0)</f>
        <v>45</v>
      </c>
      <c r="F49" s="11">
        <f t="shared" si="7"/>
        <v>229.4</v>
      </c>
    </row>
    <row r="50" spans="1:6" x14ac:dyDescent="0.45">
      <c r="A50" s="10" cm="1">
        <f t="array" ref="A50">INDEX(A$5:A$24,_xlfn.XMATCH($B50,$U$5:$U$24),0)</f>
        <v>8</v>
      </c>
      <c r="B50" s="11">
        <v>20</v>
      </c>
      <c r="C50" s="10" cm="1">
        <f t="array" ref="C50">INDEX(N$5:N$24,_xlfn.XMATCH($B50,$U$5:$U$24),0)</f>
        <v>1</v>
      </c>
      <c r="D50" s="11">
        <f t="shared" si="7"/>
        <v>48.4</v>
      </c>
      <c r="E50" s="10" cm="1">
        <f t="array" ref="E50">INDEX(L$5:L$24,_xlfn.XMATCH($B50,$U$5:$U$24),0)</f>
        <v>45</v>
      </c>
      <c r="F50" s="11">
        <f t="shared" si="7"/>
        <v>274.39999999999998</v>
      </c>
    </row>
  </sheetData>
  <dataValidations count="7">
    <dataValidation type="list" allowBlank="1" showInputMessage="1" showErrorMessage="1" sqref="B5:B24" xr:uid="{530EC094-C79C-4F0C-BB90-0AAFBD519190}">
      <formula1>Material</formula1>
    </dataValidation>
    <dataValidation type="list" allowBlank="1" showInputMessage="1" showErrorMessage="1" sqref="C5:C24" xr:uid="{54F0A47C-CBD4-4D9F-A47E-524F29438C8C}">
      <formula1>Age</formula1>
    </dataValidation>
    <dataValidation type="list" allowBlank="1" showInputMessage="1" showErrorMessage="1" sqref="D5:D24" xr:uid="{763E4978-F33F-4D30-9954-978966F44795}">
      <formula1>S_Age</formula1>
    </dataValidation>
    <dataValidation type="list" allowBlank="1" showInputMessage="1" showErrorMessage="1" sqref="E5:E24" xr:uid="{965DBB6D-5FC5-4E09-9980-C47C9CEB6760}">
      <formula1>Pipe_size</formula1>
    </dataValidation>
    <dataValidation type="list" allowBlank="1" showInputMessage="1" showErrorMessage="1" sqref="F5:F24" xr:uid="{05E13FD0-25FE-4C6D-BC3B-6225AE92074A}">
      <formula1>S_Pipe_size</formula1>
    </dataValidation>
    <dataValidation type="list" allowBlank="1" showInputMessage="1" showErrorMessage="1" sqref="G5:G24" xr:uid="{AAA3CB6A-F08A-4B5D-B1F6-AE101A48E810}">
      <formula1>Corrosivity</formula1>
    </dataValidation>
    <dataValidation type="list" allowBlank="1" showInputMessage="1" showErrorMessage="1" sqref="H5:H24" xr:uid="{97CF52B4-1B45-4868-8F9F-C3DDCE8A46F3}">
      <formula1>Fracture_potential</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47671-9F77-4C2C-A969-B5E17612ECEE}">
  <dimension ref="A2:J20"/>
  <sheetViews>
    <sheetView workbookViewId="0">
      <selection activeCell="E12" sqref="E12"/>
    </sheetView>
  </sheetViews>
  <sheetFormatPr defaultRowHeight="13.8" x14ac:dyDescent="0.45"/>
  <cols>
    <col min="1" max="1" width="9.7109375" customWidth="1"/>
    <col min="2" max="2" width="10.7109375" bestFit="1" customWidth="1"/>
    <col min="3" max="3" width="15.6171875" customWidth="1"/>
    <col min="4" max="4" width="18.09375" bestFit="1" customWidth="1"/>
    <col min="5" max="6" width="16.37890625" customWidth="1"/>
    <col min="7" max="7" width="12" customWidth="1"/>
    <col min="8" max="8" width="19.1875" bestFit="1" customWidth="1"/>
    <col min="9" max="9" width="12" customWidth="1"/>
  </cols>
  <sheetData>
    <row r="2" spans="1:10" ht="78.75" customHeight="1" x14ac:dyDescent="0.45">
      <c r="A2" s="21" t="s">
        <v>4</v>
      </c>
      <c r="B2" s="21" t="s">
        <v>4</v>
      </c>
      <c r="C2" s="6" t="s">
        <v>5</v>
      </c>
      <c r="D2" s="21" t="s">
        <v>4</v>
      </c>
      <c r="E2" s="21" t="s">
        <v>5</v>
      </c>
      <c r="F2" s="21" t="s">
        <v>5</v>
      </c>
      <c r="G2" s="21" t="s">
        <v>5</v>
      </c>
      <c r="H2" s="6" t="s">
        <v>5</v>
      </c>
      <c r="I2" s="6" t="s">
        <v>61</v>
      </c>
      <c r="J2" s="6" t="s">
        <v>61</v>
      </c>
    </row>
    <row r="3" spans="1:10" ht="77.400000000000006" x14ac:dyDescent="0.45">
      <c r="A3" s="6" t="s">
        <v>8</v>
      </c>
      <c r="B3" s="6" t="s">
        <v>9</v>
      </c>
      <c r="C3" s="6" t="s">
        <v>62</v>
      </c>
      <c r="D3" s="6" t="s">
        <v>10</v>
      </c>
      <c r="E3" s="6" t="s">
        <v>63</v>
      </c>
      <c r="F3" s="6" t="s">
        <v>64</v>
      </c>
      <c r="G3" s="6" t="s">
        <v>65</v>
      </c>
      <c r="H3" s="6" t="s">
        <v>66</v>
      </c>
      <c r="I3" s="6" t="s">
        <v>24</v>
      </c>
      <c r="J3" s="6" t="s">
        <v>67</v>
      </c>
    </row>
    <row r="4" spans="1:10" x14ac:dyDescent="0.45">
      <c r="A4" s="7" t="s">
        <v>26</v>
      </c>
      <c r="B4" s="7" t="s">
        <v>68</v>
      </c>
      <c r="C4" s="7" t="s">
        <v>31</v>
      </c>
      <c r="D4" s="7" t="s">
        <v>29</v>
      </c>
      <c r="E4" s="7" t="s">
        <v>31</v>
      </c>
      <c r="F4" s="7" t="s">
        <v>36</v>
      </c>
      <c r="G4" s="7" t="s">
        <v>36</v>
      </c>
      <c r="H4" s="7" t="s">
        <v>69</v>
      </c>
      <c r="I4" s="7">
        <v>1</v>
      </c>
      <c r="J4" s="7">
        <v>125</v>
      </c>
    </row>
    <row r="5" spans="1:10" ht="14.1" x14ac:dyDescent="0.5">
      <c r="A5" s="7" t="s">
        <v>45</v>
      </c>
      <c r="B5" s="7" t="s">
        <v>70</v>
      </c>
      <c r="C5" s="7" t="s">
        <v>68</v>
      </c>
      <c r="D5" s="7" t="s">
        <v>71</v>
      </c>
      <c r="E5" s="7" t="s">
        <v>72</v>
      </c>
      <c r="F5" s="7" t="s">
        <v>37</v>
      </c>
      <c r="G5" s="7" t="s">
        <v>37</v>
      </c>
      <c r="H5" s="5"/>
      <c r="I5" s="7">
        <v>2</v>
      </c>
      <c r="J5" s="7">
        <v>250</v>
      </c>
    </row>
    <row r="6" spans="1:10" ht="14.1" x14ac:dyDescent="0.5">
      <c r="A6" s="7" t="s">
        <v>73</v>
      </c>
      <c r="B6" s="7" t="s">
        <v>46</v>
      </c>
      <c r="C6" s="7" t="s">
        <v>74</v>
      </c>
      <c r="D6" s="7" t="s">
        <v>47</v>
      </c>
      <c r="E6" s="7" t="s">
        <v>30</v>
      </c>
      <c r="F6" s="7" t="s">
        <v>38</v>
      </c>
      <c r="G6" s="7" t="s">
        <v>38</v>
      </c>
      <c r="H6" s="5"/>
      <c r="I6" s="7">
        <v>3</v>
      </c>
      <c r="J6" s="7">
        <v>500</v>
      </c>
    </row>
    <row r="7" spans="1:10" ht="14.1" x14ac:dyDescent="0.5">
      <c r="A7" s="7" t="s">
        <v>41</v>
      </c>
      <c r="B7" s="7" t="s">
        <v>48</v>
      </c>
      <c r="C7" s="7" t="s">
        <v>75</v>
      </c>
      <c r="D7" s="7" t="s">
        <v>76</v>
      </c>
      <c r="E7" s="7" t="s">
        <v>52</v>
      </c>
      <c r="F7" s="7" t="s">
        <v>31</v>
      </c>
      <c r="G7" s="7" t="s">
        <v>31</v>
      </c>
      <c r="H7" s="5"/>
      <c r="I7" s="7">
        <v>4</v>
      </c>
      <c r="J7" s="7">
        <v>1000</v>
      </c>
    </row>
    <row r="8" spans="1:10" ht="14.1" x14ac:dyDescent="0.5">
      <c r="A8" s="7" t="s">
        <v>44</v>
      </c>
      <c r="B8" s="7" t="s">
        <v>27</v>
      </c>
      <c r="C8" s="7" t="s">
        <v>77</v>
      </c>
      <c r="D8" s="5"/>
      <c r="E8" s="7" t="s">
        <v>78</v>
      </c>
      <c r="F8" s="5"/>
      <c r="H8" s="5"/>
      <c r="I8" s="7">
        <v>5</v>
      </c>
      <c r="J8" s="7">
        <v>2000</v>
      </c>
    </row>
    <row r="9" spans="1:10" ht="14.1" x14ac:dyDescent="0.5">
      <c r="A9" s="7" t="s">
        <v>79</v>
      </c>
      <c r="B9" s="7" t="s">
        <v>39</v>
      </c>
      <c r="C9" s="7" t="s">
        <v>80</v>
      </c>
      <c r="D9" s="5"/>
      <c r="E9" s="7" t="s">
        <v>71</v>
      </c>
      <c r="F9" s="5"/>
    </row>
    <row r="10" spans="1:10" ht="14.1" x14ac:dyDescent="0.5">
      <c r="A10" s="7" t="s">
        <v>81</v>
      </c>
      <c r="B10" s="7" t="s">
        <v>42</v>
      </c>
      <c r="C10" s="7" t="s">
        <v>49</v>
      </c>
      <c r="D10" s="5"/>
      <c r="E10" s="7" t="s">
        <v>47</v>
      </c>
      <c r="F10" s="5"/>
    </row>
    <row r="11" spans="1:10" ht="14.1" x14ac:dyDescent="0.5">
      <c r="A11" s="7" t="s">
        <v>82</v>
      </c>
      <c r="B11" s="7" t="s">
        <v>43</v>
      </c>
      <c r="C11" s="7" t="s">
        <v>83</v>
      </c>
      <c r="D11" s="5"/>
      <c r="E11" s="5"/>
      <c r="F11" s="5"/>
    </row>
    <row r="12" spans="1:10" ht="14.1" x14ac:dyDescent="0.5">
      <c r="A12" s="7" t="s">
        <v>6</v>
      </c>
      <c r="B12" s="7" t="s">
        <v>84</v>
      </c>
      <c r="C12" s="7" t="s">
        <v>28</v>
      </c>
      <c r="D12" s="5"/>
      <c r="E12" s="5"/>
      <c r="F12" s="5"/>
    </row>
    <row r="13" spans="1:10" ht="14.1" x14ac:dyDescent="0.5">
      <c r="B13" s="5"/>
      <c r="C13" s="7" t="s">
        <v>35</v>
      </c>
      <c r="D13" s="5"/>
      <c r="E13" s="5"/>
      <c r="F13" s="5"/>
    </row>
    <row r="14" spans="1:10" ht="14.1" x14ac:dyDescent="0.5">
      <c r="B14" s="5"/>
      <c r="C14" s="7" t="s">
        <v>40</v>
      </c>
      <c r="D14" s="5"/>
      <c r="E14" s="5"/>
      <c r="F14" s="5"/>
    </row>
    <row r="15" spans="1:10" ht="14.1" x14ac:dyDescent="0.5">
      <c r="B15" s="5"/>
      <c r="C15" s="7" t="s">
        <v>85</v>
      </c>
      <c r="D15" s="5"/>
      <c r="E15" s="5"/>
      <c r="F15" s="5"/>
    </row>
    <row r="16" spans="1:10" ht="14.1" x14ac:dyDescent="0.5">
      <c r="B16" s="5"/>
      <c r="C16" s="7" t="s">
        <v>86</v>
      </c>
      <c r="D16" s="5"/>
      <c r="E16" s="5"/>
      <c r="F16" s="5"/>
    </row>
    <row r="17" spans="2:6" ht="14.1" x14ac:dyDescent="0.5">
      <c r="B17" s="5"/>
      <c r="C17" s="7" t="s">
        <v>87</v>
      </c>
      <c r="D17" s="5"/>
      <c r="E17" s="5"/>
      <c r="F17" s="5"/>
    </row>
    <row r="18" spans="2:6" ht="14.1" x14ac:dyDescent="0.5">
      <c r="B18" s="5"/>
      <c r="C18" s="7" t="s">
        <v>88</v>
      </c>
      <c r="D18" s="5"/>
      <c r="E18" s="5"/>
      <c r="F18" s="5"/>
    </row>
    <row r="19" spans="2:6" ht="14.1" x14ac:dyDescent="0.5">
      <c r="B19" s="5"/>
      <c r="C19" s="7" t="s">
        <v>89</v>
      </c>
      <c r="D19" s="5"/>
      <c r="E19" s="5"/>
      <c r="F19" s="5"/>
    </row>
    <row r="20" spans="2:6" x14ac:dyDescent="0.45">
      <c r="C20" s="7" t="s">
        <v>90</v>
      </c>
    </row>
  </sheetData>
  <phoneticPr fontId="8"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Working Document" ma:contentTypeID="0x010100573134B1BDBFC74F8C2DBF70E4CDEAD400E5812F94BE26EB4785373F7C006D3CD1" ma:contentTypeVersion="102" ma:contentTypeDescription="Create a new document" ma:contentTypeScope="" ma:versionID="eb2ecfe0ec7962a5ac46d388f95473e0">
  <xsd:schema xmlns:xsd="http://www.w3.org/2001/XMLSchema" xmlns:xs="http://www.w3.org/2001/XMLSchema" xmlns:p="http://schemas.microsoft.com/office/2006/metadata/properties" xmlns:ns1="http://schemas.microsoft.com/sharepoint/v3" xmlns:ns2="7041854e-4853-44f9-9e63-23b7acad5461" xmlns:ns3="a596a9c4-d9a4-4964-a725-57f4f705c70f" targetNamespace="http://schemas.microsoft.com/office/2006/metadata/properties" ma:root="true" ma:fieldsID="368fdf763fab8be3b7169c3fd0c13798" ns1:_="" ns2:_="" ns3:_="">
    <xsd:import namespace="http://schemas.microsoft.com/sharepoint/v3"/>
    <xsd:import namespace="7041854e-4853-44f9-9e63-23b7acad5461"/>
    <xsd:import namespace="a596a9c4-d9a4-4964-a725-57f4f705c70f"/>
    <xsd:element name="properties">
      <xsd:complexType>
        <xsd:sequence>
          <xsd:element name="documentManagement">
            <xsd:complexType>
              <xsd:all>
                <xsd:element ref="ns2:TaxCatchAll" minOccurs="0"/>
                <xsd:element ref="ns2:TaxCatchAllLabel" minOccurs="0"/>
                <xsd:element ref="ns2:oe9d4f963f4c420b8d2b35d038476850" minOccurs="0"/>
                <xsd:element ref="ns2:a9250910d34f4f6d82af870f608babb6" minOccurs="0"/>
                <xsd:element ref="ns2:da4e9ae56afa494a84f353054bd212ec" minOccurs="0"/>
                <xsd:element ref="ns2:j7c77f2a1a924badb0d621542422dc19" minOccurs="0"/>
                <xsd:element ref="ns2:b20f10deb29d4945907115b7b62c5b70" minOccurs="0"/>
                <xsd:element ref="ns2:f8aa492165544285b4c7fe9d1b6ad82c" minOccurs="0"/>
                <xsd:element ref="ns2:j014a7bd3fd34d828fc493e84f684b49" minOccurs="0"/>
                <xsd:element ref="ns2:b2faa34e97554b63aaaf45270201a270" minOccurs="0"/>
                <xsd:element ref="ns2:m279c8e365374608a4eb2bb657f838c2" minOccurs="0"/>
                <xsd:element ref="ns2:b128efbe498d4e38a73555a2e7be12ea" minOccurs="0"/>
                <xsd:element ref="ns1:RelatedItems" minOccurs="0"/>
                <xsd:element ref="ns2:Follow-up" minOccurs="0"/>
                <xsd:element ref="ns3:lcf76f155ced4ddcb4097134ff3c332f"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elatedItems" ma:index="30" nillable="true" ma:displayName="Related Items" ma:internalName="RelatedItems"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41854e-4853-44f9-9e63-23b7acad5461"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2da52b04-469a-4e7f-bcdd-dd5059019484}" ma:internalName="TaxCatchAll" ma:showField="CatchAllData" ma:web="11354919-975d-48ee-8859-4dc7ad3be72c">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2da52b04-469a-4e7f-bcdd-dd5059019484}" ma:internalName="TaxCatchAllLabel" ma:readOnly="true" ma:showField="CatchAllDataLabel" ma:web="11354919-975d-48ee-8859-4dc7ad3be72c">
      <xsd:complexType>
        <xsd:complexContent>
          <xsd:extension base="dms:MultiChoiceLookup">
            <xsd:sequence>
              <xsd:element name="Value" type="dms:Lookup" maxOccurs="unbounded" minOccurs="0" nillable="true"/>
            </xsd:sequence>
          </xsd:extension>
        </xsd:complexContent>
      </xsd:complexType>
    </xsd:element>
    <xsd:element name="oe9d4f963f4c420b8d2b35d038476850" ma:index="10" nillable="true" ma:taxonomy="true" ma:internalName="oe9d4f963f4c420b8d2b35d038476850" ma:taxonomyFieldName="Project_x0020_Code" ma:displayName="Project Code" ma:readOnly="false" ma:default="" ma:fieldId="{8e9d4f96-3f4c-420b-8d2b-35d038476850}" ma:sspId="e0e5cfab-624c-4e44-8ff4-7cd112c8ab77" ma:termSetId="bc23a541-aea4-4435-a073-083f538ddda8" ma:anchorId="00000000-0000-0000-0000-000000000000" ma:open="false" ma:isKeyword="false">
      <xsd:complexType>
        <xsd:sequence>
          <xsd:element ref="pc:Terms" minOccurs="0" maxOccurs="1"/>
        </xsd:sequence>
      </xsd:complexType>
    </xsd:element>
    <xsd:element name="a9250910d34f4f6d82af870f608babb6" ma:index="12" nillable="true" ma:taxonomy="true" ma:internalName="a9250910d34f4f6d82af870f608babb6" ma:taxonomyFieldName="Stakeholder" ma:displayName="Stakeholder" ma:default="" ma:fieldId="{a9250910-d34f-4f6d-82af-870f608babb6}"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da4e9ae56afa494a84f353054bd212ec" ma:index="14" ma:taxonomy="true" ma:internalName="da4e9ae56afa494a84f353054bd212ec" ma:taxonomyFieldName="Security_x0020_Classification" ma:displayName="Security Classification" ma:readOnly="false" ma:default="21;#OFFICIAL|c2540f30-f875-494b-a43f-ebfb5017a6ad" ma:fieldId="{da4e9ae5-6afa-494a-84f3-53054bd212ec}" ma:sspId="e0e5cfab-624c-4e44-8ff4-7cd112c8ab77" ma:termSetId="7ee735fb-a12e-40a4-910f-35c1a693a535" ma:anchorId="00000000-0000-0000-0000-000000000000" ma:open="false" ma:isKeyword="false">
      <xsd:complexType>
        <xsd:sequence>
          <xsd:element ref="pc:Terms" minOccurs="0" maxOccurs="1"/>
        </xsd:sequence>
      </xsd:complexType>
    </xsd:element>
    <xsd:element name="j7c77f2a1a924badb0d621542422dc19" ma:index="16" nillable="true" ma:taxonomy="true" ma:internalName="j7c77f2a1a924badb0d621542422dc19" ma:taxonomyFieldName="Meeting" ma:displayName="Meeting" ma:default="" ma:fieldId="{37c77f2a-1a92-4bad-b0d6-21542422dc19}" ma:sspId="e0e5cfab-624c-4e44-8ff4-7cd112c8ab77" ma:termSetId="97d639f9-b377-4b4b-8e24-8a2b6f8acfbc" ma:anchorId="00000000-0000-0000-0000-000000000000" ma:open="false" ma:isKeyword="false">
      <xsd:complexType>
        <xsd:sequence>
          <xsd:element ref="pc:Terms" minOccurs="0" maxOccurs="1"/>
        </xsd:sequence>
      </xsd:complexType>
    </xsd:element>
    <xsd:element name="b20f10deb29d4945907115b7b62c5b70" ma:index="18" nillable="true" ma:taxonomy="true" ma:internalName="b20f10deb29d4945907115b7b62c5b70" ma:taxonomyFieldName="Collection" ma:displayName="Collection" ma:default="" ma:fieldId="{b20f10de-b29d-4945-9071-15b7b62c5b70}" ma:sspId="e0e5cfab-624c-4e44-8ff4-7cd112c8ab77" ma:termSetId="c92d14f4-1e6e-460e-8790-d6638fa0f1bd" ma:anchorId="00000000-0000-0000-0000-000000000000" ma:open="false" ma:isKeyword="false">
      <xsd:complexType>
        <xsd:sequence>
          <xsd:element ref="pc:Terms" minOccurs="0" maxOccurs="1"/>
        </xsd:sequence>
      </xsd:complexType>
    </xsd:element>
    <xsd:element name="f8aa492165544285b4c7fe9d1b6ad82c" ma:index="20" nillable="true" ma:taxonomy="true" ma:internalName="f8aa492165544285b4c7fe9d1b6ad82c" ma:taxonomyFieldName="Stakeholder_x0020_2" ma:displayName="Stakeholder 2" ma:default="" ma:fieldId="{f8aa4921-6554-4285-b4c7-fe9d1b6ad82c}"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j014a7bd3fd34d828fc493e84f684b49" ma:index="22" nillable="true" ma:taxonomy="true" ma:internalName="j014a7bd3fd34d828fc493e84f684b49" ma:taxonomyFieldName="Stakeholder_x0020_3" ma:displayName="Stakeholder 3" ma:default="" ma:fieldId="{3014a7bd-3fd3-4d82-8fc4-93e84f684b49}"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b2faa34e97554b63aaaf45270201a270" ma:index="24" nillable="true" ma:taxonomy="true" ma:internalName="b2faa34e97554b63aaaf45270201a270" ma:taxonomyFieldName="Stakeholder_x0020_4" ma:displayName="Stakeholder 4" ma:default="" ma:fieldId="{b2faa34e-9755-4b63-aaaf-45270201a270}"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m279c8e365374608a4eb2bb657f838c2" ma:index="26" nillable="true" ma:taxonomy="true" ma:internalName="m279c8e365374608a4eb2bb657f838c2" ma:taxonomyFieldName="Stakeholder_x0020_5" ma:displayName="Stakeholder 5" ma:default="" ma:fieldId="{6279c8e3-6537-4608-a4eb-2bb657f838c2}" ma:sspId="e0e5cfab-624c-4e44-8ff4-7cd112c8ab77" ma:termSetId="ee0aaf81-6a8b-43d1-b9fc-ec03981ffa49" ma:anchorId="00000000-0000-0000-0000-000000000000" ma:open="false" ma:isKeyword="false">
      <xsd:complexType>
        <xsd:sequence>
          <xsd:element ref="pc:Terms" minOccurs="0" maxOccurs="1"/>
        </xsd:sequence>
      </xsd:complexType>
    </xsd:element>
    <xsd:element name="b128efbe498d4e38a73555a2e7be12ea" ma:index="28" nillable="true" ma:taxonomy="true" ma:internalName="b128efbe498d4e38a73555a2e7be12ea" ma:taxonomyFieldName="Hierarchy" ma:displayName="Hierarchy" ma:readOnly="false" ma:default="" ma:fieldId="{b128efbe-498d-4e38-a735-55a2e7be12ea}" ma:taxonomyMulti="true" ma:sspId="e0e5cfab-624c-4e44-8ff4-7cd112c8ab77" ma:termSetId="810f28d6-fc1d-4797-8929-b08781167f15" ma:anchorId="00000000-0000-0000-0000-000000000000" ma:open="false" ma:isKeyword="false">
      <xsd:complexType>
        <xsd:sequence>
          <xsd:element ref="pc:Terms" minOccurs="0" maxOccurs="1"/>
        </xsd:sequence>
      </xsd:complexType>
    </xsd:element>
    <xsd:element name="Follow-up" ma:index="31" nillable="true" ma:displayName="Priority Flag" ma:default="0" ma:internalName="Follow_x002d_up">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596a9c4-d9a4-4964-a725-57f4f705c70f" elementFormDefault="qualified">
    <xsd:import namespace="http://schemas.microsoft.com/office/2006/documentManagement/types"/>
    <xsd:import namespace="http://schemas.microsoft.com/office/infopath/2007/PartnerControls"/>
    <xsd:element name="lcf76f155ced4ddcb4097134ff3c332f" ma:index="33" nillable="true" ma:taxonomy="true" ma:internalName="lcf76f155ced4ddcb4097134ff3c332f" ma:taxonomyFieldName="MediaServiceImageTags" ma:displayName="Image Tags" ma:readOnly="false" ma:fieldId="{5cf76f15-5ced-4ddc-b409-7134ff3c332f}" ma:taxonomyMulti="true" ma:sspId="e0e5cfab-624c-4e44-8ff4-7cd112c8ab77" ma:termSetId="09814cd3-568e-fe90-9814-8d621ff8fb84" ma:anchorId="fba54fb3-c3e1-fe81-a776-ca4b69148c4d" ma:open="true" ma:isKeyword="false">
      <xsd:complexType>
        <xsd:sequence>
          <xsd:element ref="pc:Terms" minOccurs="0" maxOccurs="1"/>
        </xsd:sequence>
      </xsd:complexType>
    </xsd:element>
    <xsd:element name="MediaServiceLocation" ma:index="34"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e0e5cfab-624c-4e44-8ff4-7cd112c8ab77" ContentTypeId="0x010100573134B1BDBFC74F8C2DBF70E4CDEAD4"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j014a7bd3fd34d828fc493e84f684b49 xmlns="7041854e-4853-44f9-9e63-23b7acad5461">
      <Terms xmlns="http://schemas.microsoft.com/office/infopath/2007/PartnerControls"/>
    </j014a7bd3fd34d828fc493e84f684b49>
    <b2faa34e97554b63aaaf45270201a270 xmlns="7041854e-4853-44f9-9e63-23b7acad5461">
      <Terms xmlns="http://schemas.microsoft.com/office/infopath/2007/PartnerControls"/>
    </b2faa34e97554b63aaaf45270201a270>
    <m279c8e365374608a4eb2bb657f838c2 xmlns="7041854e-4853-44f9-9e63-23b7acad5461">
      <Terms xmlns="http://schemas.microsoft.com/office/infopath/2007/PartnerControls"/>
    </m279c8e365374608a4eb2bb657f838c2>
    <b20f10deb29d4945907115b7b62c5b70 xmlns="7041854e-4853-44f9-9e63-23b7acad5461">
      <Terms xmlns="http://schemas.microsoft.com/office/infopath/2007/PartnerControls"/>
    </b20f10deb29d4945907115b7b62c5b70>
    <j7c77f2a1a924badb0d621542422dc19 xmlns="7041854e-4853-44f9-9e63-23b7acad5461">
      <Terms xmlns="http://schemas.microsoft.com/office/infopath/2007/PartnerControls"/>
    </j7c77f2a1a924badb0d621542422dc19>
    <a9250910d34f4f6d82af870f608babb6 xmlns="7041854e-4853-44f9-9e63-23b7acad5461">
      <Terms xmlns="http://schemas.microsoft.com/office/infopath/2007/PartnerControls"/>
    </a9250910d34f4f6d82af870f608babb6>
    <oe9d4f963f4c420b8d2b35d038476850 xmlns="7041854e-4853-44f9-9e63-23b7acad5461">
      <Terms xmlns="http://schemas.microsoft.com/office/infopath/2007/PartnerControls"/>
    </oe9d4f963f4c420b8d2b35d038476850>
    <Follow-up xmlns="7041854e-4853-44f9-9e63-23b7acad5461">false</Follow-up>
    <b128efbe498d4e38a73555a2e7be12ea xmlns="7041854e-4853-44f9-9e63-23b7acad5461">
      <Terms xmlns="http://schemas.microsoft.com/office/infopath/2007/PartnerControls"/>
    </b128efbe498d4e38a73555a2e7be12ea>
    <RelatedItems xmlns="http://schemas.microsoft.com/sharepoint/v3" xsi:nil="true"/>
    <da4e9ae56afa494a84f353054bd212ec xmlns="7041854e-4853-44f9-9e63-23b7acad5461">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c2540f30-f875-494b-a43f-ebfb5017a6ad</TermId>
        </TermInfo>
      </Terms>
    </da4e9ae56afa494a84f353054bd212ec>
    <lcf76f155ced4ddcb4097134ff3c332f xmlns="a596a9c4-d9a4-4964-a725-57f4f705c70f">
      <Terms xmlns="http://schemas.microsoft.com/office/infopath/2007/PartnerControls"/>
    </lcf76f155ced4ddcb4097134ff3c332f>
    <TaxCatchAll xmlns="7041854e-4853-44f9-9e63-23b7acad5461">
      <Value>21</Value>
    </TaxCatchAll>
    <f8aa492165544285b4c7fe9d1b6ad82c xmlns="7041854e-4853-44f9-9e63-23b7acad5461">
      <Terms xmlns="http://schemas.microsoft.com/office/infopath/2007/PartnerControls"/>
    </f8aa492165544285b4c7fe9d1b6ad82c>
  </documentManagement>
</p:properties>
</file>

<file path=customXml/itemProps1.xml><?xml version="1.0" encoding="utf-8"?>
<ds:datastoreItem xmlns:ds="http://schemas.openxmlformats.org/officeDocument/2006/customXml" ds:itemID="{3756CEEA-1332-4CD2-A630-28F1D45744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041854e-4853-44f9-9e63-23b7acad5461"/>
    <ds:schemaRef ds:uri="a596a9c4-d9a4-4964-a725-57f4f705c7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097337-D3E6-4A4A-83A5-382A16C739D0}">
  <ds:schemaRefs>
    <ds:schemaRef ds:uri="Microsoft.SharePoint.Taxonomy.ContentTypeSync"/>
  </ds:schemaRefs>
</ds:datastoreItem>
</file>

<file path=customXml/itemProps3.xml><?xml version="1.0" encoding="utf-8"?>
<ds:datastoreItem xmlns:ds="http://schemas.openxmlformats.org/officeDocument/2006/customXml" ds:itemID="{21A015CC-7461-4B97-BE3A-2E705E121BB3}">
  <ds:schemaRefs>
    <ds:schemaRef ds:uri="http://schemas.microsoft.com/sharepoint/v3/contenttype/forms"/>
  </ds:schemaRefs>
</ds:datastoreItem>
</file>

<file path=customXml/itemProps4.xml><?xml version="1.0" encoding="utf-8"?>
<ds:datastoreItem xmlns:ds="http://schemas.openxmlformats.org/officeDocument/2006/customXml" ds:itemID="{29FE5F2B-6497-4FD6-B7C0-8A5516B76C34}">
  <ds:schemaRefs>
    <ds:schemaRef ds:uri="http://schemas.microsoft.com/office/infopath/2007/PartnerControls"/>
    <ds:schemaRef ds:uri="http://purl.org/dc/terms/"/>
    <ds:schemaRef ds:uri="http://www.w3.org/XML/1998/namespace"/>
    <ds:schemaRef ds:uri="a596a9c4-d9a4-4964-a725-57f4f705c70f"/>
    <ds:schemaRef ds:uri="http://purl.org/dc/elements/1.1/"/>
    <ds:schemaRef ds:uri="http://schemas.microsoft.com/office/2006/documentManagement/types"/>
    <ds:schemaRef ds:uri="http://purl.org/dc/dcmitype/"/>
    <ds:schemaRef ds:uri="7041854e-4853-44f9-9e63-23b7acad5461"/>
    <ds:schemaRef ds:uri="http://schemas.openxmlformats.org/package/2006/metadata/core-properties"/>
    <ds:schemaRef ds:uri="http://schemas.microsoft.com/sharepoint/v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SSW</vt:lpstr>
      <vt:lpstr>Cover</vt:lpstr>
      <vt:lpstr>Example</vt:lpstr>
      <vt:lpstr>Variables</vt:lpstr>
      <vt:lpstr>Age</vt:lpstr>
      <vt:lpstr>Corrosivity</vt:lpstr>
      <vt:lpstr>Fracture_potential</vt:lpstr>
      <vt:lpstr>Material</vt:lpstr>
      <vt:lpstr>Pipe_size</vt:lpstr>
      <vt:lpstr>S_Age</vt:lpstr>
      <vt:lpstr>S_Pipe_size</vt:lpstr>
    </vt:vector>
  </TitlesOfParts>
  <Manager/>
  <Company>Ofwat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 Boichot</dc:creator>
  <cp:keywords/>
  <dc:description/>
  <cp:lastModifiedBy>Andrew J. Smith</cp:lastModifiedBy>
  <cp:revision/>
  <dcterms:created xsi:type="dcterms:W3CDTF">2023-04-14T07:28:14Z</dcterms:created>
  <dcterms:modified xsi:type="dcterms:W3CDTF">2023-09-29T19:03:03Z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takeholder_x0020_3">
    <vt:lpwstr/>
  </property>
  <property fmtid="{D5CDD505-2E9C-101B-9397-08002B2CF9AE}" pid="3" name="Meeting">
    <vt:lpwstr/>
  </property>
  <property fmtid="{D5CDD505-2E9C-101B-9397-08002B2CF9AE}" pid="4" name="MediaServiceImageTags">
    <vt:lpwstr/>
  </property>
  <property fmtid="{D5CDD505-2E9C-101B-9397-08002B2CF9AE}" pid="5" name="Stakeholder 2">
    <vt:lpwstr/>
  </property>
  <property fmtid="{D5CDD505-2E9C-101B-9397-08002B2CF9AE}" pid="6" name="ContentTypeId">
    <vt:lpwstr>0x010100573134B1BDBFC74F8C2DBF70E4CDEAD400E5812F94BE26EB4785373F7C006D3CD1</vt:lpwstr>
  </property>
  <property fmtid="{D5CDD505-2E9C-101B-9397-08002B2CF9AE}" pid="7" name="Stakeholder_x0020_4">
    <vt:lpwstr/>
  </property>
  <property fmtid="{D5CDD505-2E9C-101B-9397-08002B2CF9AE}" pid="8" name="Hierarchy">
    <vt:lpwstr/>
  </property>
  <property fmtid="{D5CDD505-2E9C-101B-9397-08002B2CF9AE}" pid="9" name="Collection">
    <vt:lpwstr/>
  </property>
  <property fmtid="{D5CDD505-2E9C-101B-9397-08002B2CF9AE}" pid="10" name="Stakeholder 5">
    <vt:lpwstr/>
  </property>
  <property fmtid="{D5CDD505-2E9C-101B-9397-08002B2CF9AE}" pid="11" name="Stakeholder_x0020_2">
    <vt:lpwstr/>
  </property>
  <property fmtid="{D5CDD505-2E9C-101B-9397-08002B2CF9AE}" pid="12" name="Project Code">
    <vt:lpwstr/>
  </property>
  <property fmtid="{D5CDD505-2E9C-101B-9397-08002B2CF9AE}" pid="13" name="Stakeholder 3">
    <vt:lpwstr/>
  </property>
  <property fmtid="{D5CDD505-2E9C-101B-9397-08002B2CF9AE}" pid="14" name="Stakeholder_x0020_5">
    <vt:lpwstr/>
  </property>
  <property fmtid="{D5CDD505-2E9C-101B-9397-08002B2CF9AE}" pid="15" name="Stakeholder">
    <vt:lpwstr/>
  </property>
  <property fmtid="{D5CDD505-2E9C-101B-9397-08002B2CF9AE}" pid="16" name="Security Classification">
    <vt:lpwstr>21;#OFFICIAL|c2540f30-f875-494b-a43f-ebfb5017a6ad</vt:lpwstr>
  </property>
  <property fmtid="{D5CDD505-2E9C-101B-9397-08002B2CF9AE}" pid="17" name="Stakeholder 4">
    <vt:lpwstr/>
  </property>
  <property fmtid="{D5CDD505-2E9C-101B-9397-08002B2CF9AE}" pid="18" name="Project_x0020_Code">
    <vt:lpwstr/>
  </property>
</Properties>
</file>